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draho\Documents\SISApersonal\00_Silvia\01_urad prace, zivnost\07_NOC\"/>
    </mc:Choice>
  </mc:AlternateContent>
  <xr:revisionPtr revIDLastSave="0" documentId="13_ncr:1_{1D0D4E40-304B-4607-967E-C86FB197ECA4}" xr6:coauthVersionLast="40" xr6:coauthVersionMax="40" xr10:uidLastSave="{00000000-0000-0000-0000-000000000000}"/>
  <bookViews>
    <workbookView xWindow="2220" yWindow="390" windowWidth="17560" windowHeight="9850" tabRatio="838" firstSheet="2" activeTab="3" xr2:uid="{00000000-000D-0000-FFFF-FFFF00000000}"/>
  </bookViews>
  <sheets>
    <sheet name="Úvod" sheetId="5" r:id="rId1"/>
    <sheet name="Zoznam hárkov" sheetId="25" r:id="rId2"/>
    <sheet name="Sumarizácia" sheetId="20" r:id="rId3"/>
    <sheet name="TCO" sheetId="11" r:id="rId4"/>
    <sheet name="TCO AS IS - SW" sheetId="17" r:id="rId5"/>
    <sheet name="TCO AS IS - HW" sheetId="18" r:id="rId6"/>
    <sheet name="TCO TO BE- SW" sheetId="9" r:id="rId7"/>
    <sheet name="TCO TO BE - HW" sheetId="10" r:id="rId8"/>
    <sheet name="Rozpočet - vývoj Aplikácií" sheetId="19" r:id="rId9"/>
    <sheet name="Rozpočet - HW a licencie" sheetId="27" r:id="rId10"/>
    <sheet name="Slepý rozpočet" sheetId="26" r:id="rId11"/>
    <sheet name="Faktory" sheetId="1" r:id="rId12"/>
    <sheet name="Procesné mapy" sheetId="22" r:id="rId13"/>
    <sheet name="Procesy - AS IS" sheetId="23" r:id="rId14"/>
    <sheet name="Procesy - TO BE" sheetId="24" r:id="rId15"/>
    <sheet name="Rozdelenie prínosov" sheetId="14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9" l="1"/>
  <c r="F26" i="9"/>
  <c r="E60" i="9" l="1"/>
  <c r="E61" i="9"/>
  <c r="E62" i="9"/>
  <c r="E63" i="9"/>
  <c r="E64" i="9"/>
  <c r="E65" i="9"/>
  <c r="E66" i="9"/>
  <c r="E67" i="9"/>
  <c r="E59" i="9"/>
  <c r="E80" i="9"/>
  <c r="E151" i="9" l="1"/>
  <c r="E152" i="9"/>
  <c r="E26" i="9"/>
  <c r="E138" i="14" l="1"/>
  <c r="E137" i="14"/>
  <c r="E136" i="14"/>
  <c r="E135" i="14"/>
  <c r="E134" i="14"/>
  <c r="E133" i="14"/>
  <c r="E132" i="14"/>
  <c r="E131" i="14"/>
  <c r="E130" i="14"/>
  <c r="E129" i="14"/>
  <c r="E128" i="14"/>
  <c r="D128" i="14"/>
  <c r="E127" i="14"/>
  <c r="D127" i="14" s="1"/>
  <c r="E126" i="14"/>
  <c r="D126" i="14"/>
  <c r="E125" i="14"/>
  <c r="D125" i="14" s="1"/>
  <c r="E124" i="14"/>
  <c r="D124" i="14" s="1"/>
  <c r="E123" i="14"/>
  <c r="D123" i="14" s="1"/>
  <c r="E122" i="14"/>
  <c r="D122" i="14" s="1"/>
  <c r="E121" i="14"/>
  <c r="D121" i="14" s="1"/>
  <c r="E120" i="14"/>
  <c r="D120" i="14"/>
  <c r="E119" i="14"/>
  <c r="D119" i="14" s="1"/>
  <c r="E118" i="14"/>
  <c r="E117" i="14"/>
  <c r="E116" i="14"/>
  <c r="E115" i="14"/>
  <c r="E114" i="14"/>
  <c r="E113" i="14"/>
  <c r="E112" i="14"/>
  <c r="E111" i="14"/>
  <c r="E110" i="14"/>
  <c r="E109" i="14"/>
  <c r="A107" i="14"/>
  <c r="E103" i="14"/>
  <c r="E102" i="14"/>
  <c r="E101" i="14"/>
  <c r="E100" i="14"/>
  <c r="E99" i="14"/>
  <c r="E98" i="14"/>
  <c r="E97" i="14"/>
  <c r="E96" i="14"/>
  <c r="E95" i="14"/>
  <c r="E94" i="14"/>
  <c r="E93" i="14"/>
  <c r="D93" i="14"/>
  <c r="E92" i="14"/>
  <c r="D92" i="14" s="1"/>
  <c r="E91" i="14"/>
  <c r="D91" i="14"/>
  <c r="E90" i="14"/>
  <c r="D90" i="14" s="1"/>
  <c r="E89" i="14"/>
  <c r="D89" i="14" s="1"/>
  <c r="E88" i="14"/>
  <c r="D88" i="14" s="1"/>
  <c r="E87" i="14"/>
  <c r="D87" i="14" s="1"/>
  <c r="E86" i="14"/>
  <c r="D86" i="14" s="1"/>
  <c r="E85" i="14"/>
  <c r="D85" i="14"/>
  <c r="E84" i="14"/>
  <c r="D84" i="14" s="1"/>
  <c r="E83" i="14"/>
  <c r="E82" i="14"/>
  <c r="E81" i="14"/>
  <c r="E80" i="14"/>
  <c r="E79" i="14"/>
  <c r="E78" i="14"/>
  <c r="E77" i="14"/>
  <c r="E76" i="14"/>
  <c r="E75" i="14"/>
  <c r="E74" i="14"/>
  <c r="A72" i="14"/>
  <c r="E68" i="14"/>
  <c r="E67" i="14"/>
  <c r="E66" i="14"/>
  <c r="E65" i="14"/>
  <c r="E64" i="14"/>
  <c r="E63" i="14"/>
  <c r="E62" i="14"/>
  <c r="E61" i="14"/>
  <c r="E60" i="14"/>
  <c r="E59" i="14"/>
  <c r="E58" i="14"/>
  <c r="D58" i="14"/>
  <c r="E57" i="14"/>
  <c r="D57" i="14" s="1"/>
  <c r="E56" i="14"/>
  <c r="D56" i="14"/>
  <c r="E55" i="14"/>
  <c r="D55" i="14" s="1"/>
  <c r="E54" i="14"/>
  <c r="D54" i="14" s="1"/>
  <c r="E53" i="14"/>
  <c r="D53" i="14" s="1"/>
  <c r="E52" i="14"/>
  <c r="D52" i="14" s="1"/>
  <c r="E51" i="14"/>
  <c r="D51" i="14" s="1"/>
  <c r="E50" i="14"/>
  <c r="D50" i="14"/>
  <c r="E49" i="14"/>
  <c r="D49" i="14" s="1"/>
  <c r="E48" i="14"/>
  <c r="E47" i="14"/>
  <c r="E46" i="14"/>
  <c r="E45" i="14"/>
  <c r="E44" i="14"/>
  <c r="E43" i="14"/>
  <c r="E42" i="14"/>
  <c r="E41" i="14"/>
  <c r="E40" i="14"/>
  <c r="E39" i="14"/>
  <c r="A37" i="14"/>
  <c r="E33" i="14"/>
  <c r="E32" i="14"/>
  <c r="E31" i="14"/>
  <c r="E30" i="14"/>
  <c r="E29" i="14"/>
  <c r="E28" i="14"/>
  <c r="E27" i="14"/>
  <c r="E26" i="14"/>
  <c r="E25" i="14"/>
  <c r="E24" i="14"/>
  <c r="E23" i="14"/>
  <c r="D23" i="14" s="1"/>
  <c r="E22" i="14"/>
  <c r="D22" i="14" s="1"/>
  <c r="E21" i="14"/>
  <c r="D21" i="14" s="1"/>
  <c r="E20" i="14"/>
  <c r="D20" i="14" s="1"/>
  <c r="E19" i="14"/>
  <c r="D19" i="14" s="1"/>
  <c r="E18" i="14"/>
  <c r="D18" i="14" s="1"/>
  <c r="E17" i="14"/>
  <c r="D17" i="14" s="1"/>
  <c r="E16" i="14"/>
  <c r="D16" i="14" s="1"/>
  <c r="E15" i="14"/>
  <c r="D15" i="14" s="1"/>
  <c r="E14" i="14"/>
  <c r="D14" i="14" s="1"/>
  <c r="E13" i="14"/>
  <c r="E12" i="14"/>
  <c r="E11" i="14"/>
  <c r="E10" i="14"/>
  <c r="E9" i="14"/>
  <c r="E8" i="14"/>
  <c r="E7" i="14"/>
  <c r="E6" i="14"/>
  <c r="E5" i="14"/>
  <c r="E4" i="14"/>
  <c r="A2" i="14"/>
  <c r="D8" i="1"/>
  <c r="AO12" i="26"/>
  <c r="AN12" i="26"/>
  <c r="AM12" i="26"/>
  <c r="AF12" i="26"/>
  <c r="AE12" i="26"/>
  <c r="AD12" i="26"/>
  <c r="AC12" i="26"/>
  <c r="AP11" i="26"/>
  <c r="AH11" i="26"/>
  <c r="AG11" i="26"/>
  <c r="AP10" i="26"/>
  <c r="AH10" i="26"/>
  <c r="AG10" i="26"/>
  <c r="AI10" i="26" s="1"/>
  <c r="AP9" i="26"/>
  <c r="AH9" i="26"/>
  <c r="AG9" i="26"/>
  <c r="AI9" i="26" s="1"/>
  <c r="AP8" i="26"/>
  <c r="AH8" i="26"/>
  <c r="AG8" i="26"/>
  <c r="AP7" i="26"/>
  <c r="AP12" i="26" s="1"/>
  <c r="AH7" i="26"/>
  <c r="AG7" i="26"/>
  <c r="AP6" i="26"/>
  <c r="AH6" i="26"/>
  <c r="AH12" i="26" s="1"/>
  <c r="AG6" i="26"/>
  <c r="AG12" i="26" s="1"/>
  <c r="E28" i="27"/>
  <c r="E27" i="27"/>
  <c r="E26" i="27"/>
  <c r="E25" i="27"/>
  <c r="E24" i="27"/>
  <c r="E23" i="27"/>
  <c r="E22" i="27"/>
  <c r="E21" i="27"/>
  <c r="E20" i="27"/>
  <c r="E19" i="27"/>
  <c r="E18" i="27"/>
  <c r="E17" i="27"/>
  <c r="E16" i="27"/>
  <c r="E15" i="27"/>
  <c r="E14" i="27"/>
  <c r="E13" i="27"/>
  <c r="E12" i="27"/>
  <c r="E11" i="27"/>
  <c r="E10" i="27"/>
  <c r="E9" i="27"/>
  <c r="E8" i="27"/>
  <c r="E7" i="27"/>
  <c r="E6" i="27"/>
  <c r="E5" i="27"/>
  <c r="E4" i="27"/>
  <c r="E3" i="27"/>
  <c r="AG8" i="19"/>
  <c r="AF8" i="19"/>
  <c r="AA7" i="19"/>
  <c r="AG7" i="19" s="1"/>
  <c r="Z7" i="19"/>
  <c r="AF7" i="19" s="1"/>
  <c r="AA6" i="19"/>
  <c r="AG6" i="19" s="1"/>
  <c r="Z6" i="19"/>
  <c r="AF6" i="19" s="1"/>
  <c r="AA5" i="19"/>
  <c r="AG5" i="19" s="1"/>
  <c r="Z5" i="19"/>
  <c r="AF5" i="19" s="1"/>
  <c r="AA4" i="19"/>
  <c r="AG4" i="19" s="1"/>
  <c r="Z4" i="19"/>
  <c r="AF4" i="19" s="1"/>
  <c r="E84" i="10"/>
  <c r="E83" i="10"/>
  <c r="E82" i="10"/>
  <c r="E81" i="10"/>
  <c r="E80" i="10"/>
  <c r="E79" i="10"/>
  <c r="E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K34" i="10"/>
  <c r="J34" i="10"/>
  <c r="I34" i="10"/>
  <c r="S12" i="20" s="1"/>
  <c r="H34" i="10"/>
  <c r="R12" i="20" s="1"/>
  <c r="G34" i="10"/>
  <c r="Q12" i="20" s="1"/>
  <c r="F34" i="10"/>
  <c r="P12" i="20" s="1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K3" i="10"/>
  <c r="J3" i="10"/>
  <c r="I3" i="10"/>
  <c r="S8" i="20" s="1"/>
  <c r="H3" i="10"/>
  <c r="R8" i="20" s="1"/>
  <c r="G3" i="10"/>
  <c r="Q8" i="20" s="1"/>
  <c r="F3" i="10"/>
  <c r="P8" i="20" s="1"/>
  <c r="E170" i="9"/>
  <c r="E169" i="9"/>
  <c r="E168" i="9"/>
  <c r="E167" i="9"/>
  <c r="E166" i="9"/>
  <c r="E165" i="9"/>
  <c r="E164" i="9"/>
  <c r="E163" i="9"/>
  <c r="E162" i="9"/>
  <c r="E161" i="9"/>
  <c r="E160" i="9"/>
  <c r="E159" i="9"/>
  <c r="E158" i="9"/>
  <c r="E157" i="9"/>
  <c r="E156" i="9"/>
  <c r="E155" i="9"/>
  <c r="E154" i="9"/>
  <c r="E153" i="9"/>
  <c r="J150" i="9"/>
  <c r="I150" i="9"/>
  <c r="H150" i="9"/>
  <c r="G150" i="9"/>
  <c r="Q14" i="20" s="1"/>
  <c r="F150" i="9"/>
  <c r="P14" i="20" s="1"/>
  <c r="E149" i="9"/>
  <c r="E148" i="9"/>
  <c r="E147" i="9"/>
  <c r="E146" i="9"/>
  <c r="E145" i="9"/>
  <c r="E144" i="9"/>
  <c r="E143" i="9"/>
  <c r="E142" i="9"/>
  <c r="E141" i="9"/>
  <c r="E140" i="9"/>
  <c r="E139" i="9"/>
  <c r="E138" i="9"/>
  <c r="E137" i="9"/>
  <c r="E136" i="9"/>
  <c r="E135" i="9"/>
  <c r="E134" i="9"/>
  <c r="E133" i="9"/>
  <c r="E132" i="9"/>
  <c r="E131" i="9"/>
  <c r="E130" i="9"/>
  <c r="J129" i="9"/>
  <c r="I129" i="9"/>
  <c r="H129" i="9"/>
  <c r="G129" i="9"/>
  <c r="Q13" i="20" s="1"/>
  <c r="F129" i="9"/>
  <c r="P13" i="20" s="1"/>
  <c r="E128" i="9"/>
  <c r="E127" i="9"/>
  <c r="E126" i="9"/>
  <c r="E125" i="9"/>
  <c r="E124" i="9"/>
  <c r="E123" i="9"/>
  <c r="E122" i="9"/>
  <c r="E121" i="9"/>
  <c r="E120" i="9"/>
  <c r="E119" i="9"/>
  <c r="E118" i="9"/>
  <c r="E117" i="9"/>
  <c r="E116" i="9"/>
  <c r="E115" i="9"/>
  <c r="E114" i="9"/>
  <c r="E113" i="9"/>
  <c r="E112" i="9"/>
  <c r="E111" i="9"/>
  <c r="E110" i="9"/>
  <c r="E109" i="9"/>
  <c r="E108" i="9"/>
  <c r="E107" i="9"/>
  <c r="E106" i="9"/>
  <c r="E105" i="9"/>
  <c r="E104" i="9"/>
  <c r="E103" i="9"/>
  <c r="E102" i="9"/>
  <c r="E101" i="9"/>
  <c r="E100" i="9"/>
  <c r="E99" i="9"/>
  <c r="E98" i="9"/>
  <c r="E97" i="9"/>
  <c r="E96" i="9"/>
  <c r="E95" i="9"/>
  <c r="E94" i="9"/>
  <c r="E93" i="9"/>
  <c r="E92" i="9"/>
  <c r="E91" i="9"/>
  <c r="E90" i="9"/>
  <c r="E89" i="9"/>
  <c r="E88" i="9"/>
  <c r="M10" i="11" s="1"/>
  <c r="M39" i="11" s="1"/>
  <c r="E87" i="9"/>
  <c r="E86" i="9"/>
  <c r="K10" i="11" s="1"/>
  <c r="K39" i="11" s="1"/>
  <c r="E85" i="9"/>
  <c r="J10" i="11" s="1"/>
  <c r="E84" i="9"/>
  <c r="I10" i="11" s="1"/>
  <c r="I39" i="11" s="1"/>
  <c r="E83" i="9"/>
  <c r="E82" i="9"/>
  <c r="G10" i="11" s="1"/>
  <c r="E81" i="9"/>
  <c r="F10" i="11" s="1"/>
  <c r="E10" i="11"/>
  <c r="E79" i="9"/>
  <c r="J78" i="9"/>
  <c r="T10" i="20" s="1"/>
  <c r="I78" i="9"/>
  <c r="S10" i="20" s="1"/>
  <c r="H78" i="9"/>
  <c r="R10" i="20" s="1"/>
  <c r="G78" i="9"/>
  <c r="Q10" i="20" s="1"/>
  <c r="F78" i="9"/>
  <c r="P10" i="20" s="1"/>
  <c r="E77" i="9"/>
  <c r="E76" i="9"/>
  <c r="E75" i="9"/>
  <c r="E74" i="9"/>
  <c r="E73" i="9"/>
  <c r="E72" i="9"/>
  <c r="E71" i="9"/>
  <c r="E70" i="9"/>
  <c r="E69" i="9"/>
  <c r="E68" i="9"/>
  <c r="K8" i="11"/>
  <c r="F8" i="11"/>
  <c r="F37" i="11" s="1"/>
  <c r="E8" i="11"/>
  <c r="E37" i="11" s="1"/>
  <c r="E58" i="9"/>
  <c r="J57" i="9"/>
  <c r="I57" i="9"/>
  <c r="S11" i="20" s="1"/>
  <c r="H57" i="9"/>
  <c r="R11" i="20" s="1"/>
  <c r="G57" i="9"/>
  <c r="Q11" i="20" s="1"/>
  <c r="F57" i="9"/>
  <c r="E55" i="9"/>
  <c r="E54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J25" i="9"/>
  <c r="T6" i="20" s="1"/>
  <c r="I25" i="9"/>
  <c r="S6" i="20" s="1"/>
  <c r="H25" i="9"/>
  <c r="R6" i="20" s="1"/>
  <c r="G25" i="9"/>
  <c r="Q6" i="20" s="1"/>
  <c r="Q5" i="20" s="1"/>
  <c r="F25" i="9"/>
  <c r="P6" i="20" s="1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 s="1"/>
  <c r="J4" i="9"/>
  <c r="I4" i="9"/>
  <c r="S7" i="20" s="1"/>
  <c r="H4" i="9"/>
  <c r="R7" i="20" s="1"/>
  <c r="G4" i="9"/>
  <c r="Q7" i="20" s="1"/>
  <c r="F4" i="9"/>
  <c r="E3" i="18"/>
  <c r="E25" i="17"/>
  <c r="E3" i="17" s="1"/>
  <c r="E4" i="17"/>
  <c r="M27" i="11"/>
  <c r="L27" i="11"/>
  <c r="K27" i="11"/>
  <c r="J27" i="11"/>
  <c r="I27" i="11"/>
  <c r="H27" i="11"/>
  <c r="G27" i="11"/>
  <c r="F27" i="11"/>
  <c r="E27" i="11"/>
  <c r="D27" i="11"/>
  <c r="M25" i="11"/>
  <c r="L25" i="11"/>
  <c r="K25" i="11"/>
  <c r="J25" i="11"/>
  <c r="I25" i="11"/>
  <c r="H25" i="11"/>
  <c r="G25" i="11"/>
  <c r="F25" i="11"/>
  <c r="E25" i="11"/>
  <c r="D25" i="11"/>
  <c r="M23" i="11"/>
  <c r="M28" i="11" s="1"/>
  <c r="L23" i="11"/>
  <c r="K23" i="11"/>
  <c r="K28" i="11" s="1"/>
  <c r="J23" i="11"/>
  <c r="J28" i="11" s="1"/>
  <c r="I23" i="11"/>
  <c r="I28" i="11" s="1"/>
  <c r="H23" i="11"/>
  <c r="G23" i="11"/>
  <c r="G28" i="11" s="1"/>
  <c r="F23" i="11"/>
  <c r="F28" i="11" s="1"/>
  <c r="E23" i="11"/>
  <c r="E28" i="11" s="1"/>
  <c r="D23" i="11"/>
  <c r="M14" i="11"/>
  <c r="M43" i="11" s="1"/>
  <c r="L14" i="11"/>
  <c r="L43" i="11" s="1"/>
  <c r="K14" i="11"/>
  <c r="K43" i="11" s="1"/>
  <c r="J14" i="11"/>
  <c r="J43" i="11" s="1"/>
  <c r="I14" i="11"/>
  <c r="I43" i="11" s="1"/>
  <c r="H14" i="11"/>
  <c r="H43" i="11" s="1"/>
  <c r="G14" i="11"/>
  <c r="G43" i="11" s="1"/>
  <c r="F14" i="11"/>
  <c r="F43" i="11" s="1"/>
  <c r="M13" i="11"/>
  <c r="M42" i="11" s="1"/>
  <c r="L13" i="11"/>
  <c r="L42" i="11" s="1"/>
  <c r="K13" i="11"/>
  <c r="K42" i="11" s="1"/>
  <c r="J13" i="11"/>
  <c r="J42" i="11" s="1"/>
  <c r="I13" i="11"/>
  <c r="I42" i="11" s="1"/>
  <c r="H13" i="11"/>
  <c r="H42" i="11" s="1"/>
  <c r="G13" i="11"/>
  <c r="G42" i="11" s="1"/>
  <c r="F13" i="11"/>
  <c r="F42" i="11" s="1"/>
  <c r="E13" i="11"/>
  <c r="E42" i="11" s="1"/>
  <c r="D13" i="11"/>
  <c r="D42" i="11" s="1"/>
  <c r="M12" i="11"/>
  <c r="M41" i="11" s="1"/>
  <c r="L12" i="11"/>
  <c r="L41" i="11" s="1"/>
  <c r="K12" i="11"/>
  <c r="K41" i="11" s="1"/>
  <c r="J12" i="11"/>
  <c r="J41" i="11" s="1"/>
  <c r="I12" i="11"/>
  <c r="I41" i="11" s="1"/>
  <c r="H12" i="11"/>
  <c r="H41" i="11" s="1"/>
  <c r="G12" i="11"/>
  <c r="G41" i="11" s="1"/>
  <c r="F12" i="11"/>
  <c r="F41" i="11" s="1"/>
  <c r="E12" i="11"/>
  <c r="E41" i="11" s="1"/>
  <c r="M11" i="11"/>
  <c r="M40" i="11" s="1"/>
  <c r="L11" i="11"/>
  <c r="L40" i="11" s="1"/>
  <c r="K11" i="11"/>
  <c r="K40" i="11" s="1"/>
  <c r="J11" i="11"/>
  <c r="J40" i="11" s="1"/>
  <c r="I11" i="11"/>
  <c r="I40" i="11" s="1"/>
  <c r="H11" i="11"/>
  <c r="H40" i="11" s="1"/>
  <c r="G11" i="11"/>
  <c r="G40" i="11" s="1"/>
  <c r="F11" i="11"/>
  <c r="F40" i="11" s="1"/>
  <c r="E11" i="11"/>
  <c r="E40" i="11" s="1"/>
  <c r="D11" i="11"/>
  <c r="D40" i="11" s="1"/>
  <c r="M9" i="11"/>
  <c r="M38" i="11" s="1"/>
  <c r="L9" i="11"/>
  <c r="L38" i="11" s="1"/>
  <c r="K9" i="11"/>
  <c r="K38" i="11" s="1"/>
  <c r="J9" i="11"/>
  <c r="J38" i="11" s="1"/>
  <c r="I9" i="11"/>
  <c r="I38" i="11" s="1"/>
  <c r="H9" i="11"/>
  <c r="H38" i="11" s="1"/>
  <c r="F9" i="11"/>
  <c r="F38" i="11" s="1"/>
  <c r="M8" i="11"/>
  <c r="M37" i="11" s="1"/>
  <c r="L8" i="11"/>
  <c r="L37" i="11" s="1"/>
  <c r="J8" i="11"/>
  <c r="J37" i="11" s="1"/>
  <c r="I8" i="11"/>
  <c r="I37" i="11" s="1"/>
  <c r="H8" i="11"/>
  <c r="H37" i="11" s="1"/>
  <c r="D8" i="11"/>
  <c r="D37" i="11" s="1"/>
  <c r="M7" i="11"/>
  <c r="M36" i="11" s="1"/>
  <c r="L7" i="11"/>
  <c r="K7" i="11"/>
  <c r="K36" i="11" s="1"/>
  <c r="J7" i="11"/>
  <c r="J36" i="11" s="1"/>
  <c r="I7" i="11"/>
  <c r="I36" i="11" s="1"/>
  <c r="H7" i="11"/>
  <c r="G7" i="11"/>
  <c r="G36" i="11" s="1"/>
  <c r="F7" i="11"/>
  <c r="E7" i="11"/>
  <c r="E36" i="11" s="1"/>
  <c r="D118" i="14"/>
  <c r="D83" i="14"/>
  <c r="D48" i="14"/>
  <c r="D116" i="14"/>
  <c r="D81" i="14"/>
  <c r="D46" i="14"/>
  <c r="D114" i="14"/>
  <c r="D79" i="14"/>
  <c r="D44" i="14"/>
  <c r="D112" i="14"/>
  <c r="D77" i="14"/>
  <c r="D42" i="14"/>
  <c r="D6" i="14"/>
  <c r="D110" i="14"/>
  <c r="D75" i="14"/>
  <c r="D40" i="14"/>
  <c r="U18" i="20"/>
  <c r="T14" i="20"/>
  <c r="S14" i="20"/>
  <c r="R14" i="20"/>
  <c r="H14" i="20"/>
  <c r="G14" i="20"/>
  <c r="F14" i="20"/>
  <c r="E14" i="20"/>
  <c r="D14" i="20"/>
  <c r="T13" i="20"/>
  <c r="S13" i="20"/>
  <c r="R13" i="20"/>
  <c r="H13" i="20"/>
  <c r="G13" i="20"/>
  <c r="F13" i="20"/>
  <c r="E13" i="20"/>
  <c r="D13" i="20"/>
  <c r="G12" i="20"/>
  <c r="F12" i="20"/>
  <c r="E12" i="20"/>
  <c r="D12" i="20"/>
  <c r="H11" i="20"/>
  <c r="G11" i="20"/>
  <c r="F11" i="20"/>
  <c r="E11" i="20"/>
  <c r="D11" i="20"/>
  <c r="H10" i="20"/>
  <c r="H9" i="20" s="1"/>
  <c r="G10" i="20"/>
  <c r="F10" i="20"/>
  <c r="E10" i="20"/>
  <c r="D10" i="20"/>
  <c r="R9" i="20"/>
  <c r="U8" i="20"/>
  <c r="G8" i="20"/>
  <c r="F8" i="20"/>
  <c r="E8" i="20"/>
  <c r="D8" i="20"/>
  <c r="H7" i="20"/>
  <c r="G7" i="20"/>
  <c r="F7" i="20"/>
  <c r="E7" i="20"/>
  <c r="D7" i="20"/>
  <c r="H6" i="20"/>
  <c r="G6" i="20"/>
  <c r="F6" i="20"/>
  <c r="E6" i="20"/>
  <c r="D6" i="20"/>
  <c r="S5" i="20"/>
  <c r="R5" i="20"/>
  <c r="G5" i="20"/>
  <c r="G2" i="20"/>
  <c r="S2" i="20" s="1"/>
  <c r="F2" i="20"/>
  <c r="R2" i="20" s="1"/>
  <c r="E2" i="20"/>
  <c r="Q2" i="20" s="1"/>
  <c r="D2" i="20"/>
  <c r="P2" i="20" s="1"/>
  <c r="I14" i="20" l="1"/>
  <c r="C40" i="11"/>
  <c r="E150" i="9"/>
  <c r="E9" i="11"/>
  <c r="E38" i="11" s="1"/>
  <c r="E57" i="9"/>
  <c r="D7" i="11"/>
  <c r="C7" i="11" s="1"/>
  <c r="D14" i="11"/>
  <c r="D43" i="11" s="1"/>
  <c r="E14" i="11"/>
  <c r="E43" i="11" s="1"/>
  <c r="U6" i="20"/>
  <c r="D9" i="11"/>
  <c r="D38" i="11" s="1"/>
  <c r="E129" i="9"/>
  <c r="I10" i="20"/>
  <c r="AG9" i="19"/>
  <c r="U13" i="20"/>
  <c r="K37" i="11"/>
  <c r="K44" i="11" s="1"/>
  <c r="S9" i="20"/>
  <c r="F39" i="11"/>
  <c r="J39" i="11"/>
  <c r="J44" i="11" s="1"/>
  <c r="D10" i="11"/>
  <c r="D39" i="11" s="1"/>
  <c r="Q9" i="20"/>
  <c r="I7" i="20"/>
  <c r="I8" i="20"/>
  <c r="C27" i="11"/>
  <c r="G39" i="11"/>
  <c r="E3" i="10"/>
  <c r="I13" i="20"/>
  <c r="U14" i="20"/>
  <c r="C25" i="11"/>
  <c r="H3" i="9"/>
  <c r="AI8" i="26"/>
  <c r="H5" i="20"/>
  <c r="H3" i="20" s="1"/>
  <c r="F9" i="20"/>
  <c r="C11" i="11"/>
  <c r="D28" i="11"/>
  <c r="H28" i="11"/>
  <c r="L28" i="11"/>
  <c r="G56" i="9"/>
  <c r="E39" i="11"/>
  <c r="AI7" i="26"/>
  <c r="AI11" i="26"/>
  <c r="H10" i="11"/>
  <c r="H39" i="11" s="1"/>
  <c r="L10" i="11"/>
  <c r="L39" i="11" s="1"/>
  <c r="I6" i="20"/>
  <c r="E25" i="9"/>
  <c r="E3" i="9" s="1"/>
  <c r="F5" i="20"/>
  <c r="G9" i="11"/>
  <c r="G38" i="11" s="1"/>
  <c r="I11" i="20"/>
  <c r="G8" i="11"/>
  <c r="G37" i="11" s="1"/>
  <c r="C37" i="11" s="1"/>
  <c r="D9" i="20"/>
  <c r="F15" i="11"/>
  <c r="E9" i="20"/>
  <c r="U10" i="20"/>
  <c r="I44" i="11"/>
  <c r="M44" i="11"/>
  <c r="E78" i="9"/>
  <c r="E5" i="20"/>
  <c r="D12" i="11"/>
  <c r="D41" i="11" s="1"/>
  <c r="C41" i="11" s="1"/>
  <c r="E34" i="10"/>
  <c r="G9" i="20"/>
  <c r="U12" i="20"/>
  <c r="I12" i="20"/>
  <c r="C42" i="11"/>
  <c r="I18" i="20"/>
  <c r="D5" i="20"/>
  <c r="D4" i="14"/>
  <c r="D8" i="14"/>
  <c r="D12" i="14"/>
  <c r="D39" i="14"/>
  <c r="D43" i="14"/>
  <c r="D47" i="14"/>
  <c r="R22" i="20"/>
  <c r="D10" i="14"/>
  <c r="AF9" i="19"/>
  <c r="D41" i="14"/>
  <c r="D45" i="14"/>
  <c r="C13" i="11"/>
  <c r="I15" i="11"/>
  <c r="M15" i="11"/>
  <c r="F36" i="11"/>
  <c r="F44" i="11" s="1"/>
  <c r="L36" i="11"/>
  <c r="H56" i="9"/>
  <c r="AI6" i="26"/>
  <c r="AI12" i="26" s="1"/>
  <c r="D7" i="14"/>
  <c r="D80" i="14"/>
  <c r="D109" i="14"/>
  <c r="D117" i="14"/>
  <c r="C12" i="11"/>
  <c r="J15" i="11"/>
  <c r="C23" i="11"/>
  <c r="C28" i="11" s="1"/>
  <c r="H36" i="11"/>
  <c r="G3" i="9"/>
  <c r="P7" i="20"/>
  <c r="F3" i="9"/>
  <c r="T7" i="20"/>
  <c r="T5" i="20" s="1"/>
  <c r="J3" i="9"/>
  <c r="I56" i="9"/>
  <c r="D5" i="14"/>
  <c r="D13" i="14"/>
  <c r="D78" i="14"/>
  <c r="D115" i="14"/>
  <c r="K15" i="11"/>
  <c r="D11" i="14"/>
  <c r="D76" i="14"/>
  <c r="D113" i="14"/>
  <c r="I3" i="9"/>
  <c r="P11" i="20"/>
  <c r="P9" i="20" s="1"/>
  <c r="F56" i="9"/>
  <c r="T11" i="20"/>
  <c r="T9" i="20" s="1"/>
  <c r="T3" i="20" s="1"/>
  <c r="J56" i="9"/>
  <c r="D9" i="14"/>
  <c r="D74" i="14"/>
  <c r="D82" i="14"/>
  <c r="D111" i="14"/>
  <c r="D103" i="14"/>
  <c r="L15" i="11" l="1"/>
  <c r="E15" i="11"/>
  <c r="E44" i="11"/>
  <c r="C38" i="11"/>
  <c r="C9" i="11"/>
  <c r="E56" i="9"/>
  <c r="C14" i="11"/>
  <c r="C43" i="11"/>
  <c r="I5" i="20"/>
  <c r="D36" i="11"/>
  <c r="L44" i="11"/>
  <c r="I9" i="20"/>
  <c r="C10" i="11"/>
  <c r="H44" i="11"/>
  <c r="H15" i="11"/>
  <c r="C39" i="11"/>
  <c r="Q22" i="20"/>
  <c r="S17" i="20"/>
  <c r="S16" i="20" s="1"/>
  <c r="G17" i="20"/>
  <c r="G16" i="20" s="1"/>
  <c r="U9" i="20"/>
  <c r="U11" i="20"/>
  <c r="C8" i="11"/>
  <c r="G44" i="11"/>
  <c r="G15" i="11"/>
  <c r="D15" i="11"/>
  <c r="D4" i="20"/>
  <c r="P4" i="20"/>
  <c r="C36" i="11"/>
  <c r="D44" i="11"/>
  <c r="D17" i="20"/>
  <c r="P17" i="20"/>
  <c r="S22" i="20"/>
  <c r="P22" i="20"/>
  <c r="E4" i="20"/>
  <c r="E3" i="20" s="1"/>
  <c r="Q17" i="20"/>
  <c r="Q16" i="20" s="1"/>
  <c r="E17" i="20"/>
  <c r="E16" i="20" s="1"/>
  <c r="P5" i="20"/>
  <c r="U7" i="20"/>
  <c r="R17" i="20"/>
  <c r="R16" i="20" s="1"/>
  <c r="F17" i="20"/>
  <c r="F16" i="20" s="1"/>
  <c r="S4" i="20"/>
  <c r="S3" i="20" s="1"/>
  <c r="G4" i="20"/>
  <c r="G3" i="20" s="1"/>
  <c r="D64" i="14"/>
  <c r="D65" i="14"/>
  <c r="D61" i="14"/>
  <c r="D30" i="14"/>
  <c r="D138" i="14"/>
  <c r="D134" i="14"/>
  <c r="D130" i="14"/>
  <c r="D33" i="14"/>
  <c r="D29" i="14"/>
  <c r="D25" i="14"/>
  <c r="D26" i="14"/>
  <c r="D31" i="14"/>
  <c r="D136" i="14"/>
  <c r="D59" i="14"/>
  <c r="D96" i="14"/>
  <c r="D135" i="14"/>
  <c r="D95" i="14"/>
  <c r="D63" i="14"/>
  <c r="D27" i="14"/>
  <c r="D100" i="14"/>
  <c r="D132" i="14"/>
  <c r="D131" i="14"/>
  <c r="D99" i="14"/>
  <c r="D98" i="14"/>
  <c r="D32" i="14"/>
  <c r="D28" i="14"/>
  <c r="D129" i="14"/>
  <c r="D67" i="14"/>
  <c r="D24" i="14"/>
  <c r="D137" i="14"/>
  <c r="D133" i="14"/>
  <c r="D94" i="14"/>
  <c r="D60" i="14"/>
  <c r="D66" i="14"/>
  <c r="D62" i="14"/>
  <c r="D68" i="14"/>
  <c r="D101" i="14"/>
  <c r="D97" i="14"/>
  <c r="D102" i="14"/>
  <c r="C15" i="11" l="1"/>
  <c r="C44" i="11"/>
  <c r="U22" i="20"/>
  <c r="D3" i="20"/>
  <c r="Q4" i="20"/>
  <c r="Q3" i="20" s="1"/>
  <c r="I17" i="20"/>
  <c r="D16" i="20"/>
  <c r="I16" i="20" s="1"/>
  <c r="P3" i="20"/>
  <c r="U5" i="20"/>
  <c r="P16" i="20"/>
  <c r="U16" i="20" s="1"/>
  <c r="U17" i="20"/>
  <c r="Q20" i="20"/>
  <c r="R23" i="20"/>
  <c r="F23" i="20"/>
  <c r="P23" i="20"/>
  <c r="D23" i="20"/>
  <c r="G23" i="20"/>
  <c r="S23" i="20"/>
  <c r="Q23" i="20"/>
  <c r="E23" i="20"/>
  <c r="R21" i="20"/>
  <c r="F21" i="20"/>
  <c r="S20" i="20"/>
  <c r="G20" i="20"/>
  <c r="Q21" i="20"/>
  <c r="E21" i="20"/>
  <c r="E20" i="20"/>
  <c r="F20" i="20"/>
  <c r="R20" i="20"/>
  <c r="S21" i="20"/>
  <c r="G21" i="20"/>
  <c r="R4" i="20" l="1"/>
  <c r="R3" i="20" s="1"/>
  <c r="U3" i="20" s="1"/>
  <c r="F4" i="20"/>
  <c r="R19" i="20"/>
  <c r="R15" i="20" s="1"/>
  <c r="Q19" i="20"/>
  <c r="Q15" i="20" s="1"/>
  <c r="I23" i="20"/>
  <c r="U23" i="20"/>
  <c r="F19" i="20"/>
  <c r="F15" i="20" s="1"/>
  <c r="E19" i="20"/>
  <c r="E15" i="20" s="1"/>
  <c r="G19" i="20"/>
  <c r="G15" i="20" s="1"/>
  <c r="D21" i="20"/>
  <c r="I21" i="20" s="1"/>
  <c r="P21" i="20"/>
  <c r="U21" i="20" s="1"/>
  <c r="S19" i="20"/>
  <c r="S15" i="20" s="1"/>
  <c r="F3" i="20" l="1"/>
  <c r="I3" i="20" s="1"/>
  <c r="I4" i="20"/>
  <c r="U4" i="20"/>
  <c r="P20" i="20"/>
  <c r="D20" i="20"/>
  <c r="I20" i="20" l="1"/>
  <c r="D19" i="20"/>
  <c r="U20" i="20"/>
  <c r="P19" i="20"/>
  <c r="U19" i="20" l="1"/>
  <c r="P15" i="20"/>
  <c r="U15" i="20" s="1"/>
  <c r="I19" i="20"/>
  <c r="D15" i="20"/>
  <c r="I15" i="2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Krok Martin</author>
  </authors>
  <commentList>
    <comment ref="AG9" authorId="0" shapeId="0" xr:uid="{00000000-0006-0000-0D00-000001000000}">
      <text>
        <r>
          <rPr>
            <b/>
            <sz val="9"/>
            <color indexed="81"/>
            <rFont val="Segoe UI"/>
            <family val="2"/>
            <charset val="238"/>
          </rPr>
          <t>Krok Martin:</t>
        </r>
        <r>
          <rPr>
            <sz val="9"/>
            <color indexed="81"/>
            <rFont val="Segoe UI"/>
            <family val="2"/>
            <charset val="238"/>
          </rPr>
          <t xml:space="preserve">
Súčet by mal zodpoveď Investičným nákladom na vývoj aplikácií
 v Alternatíve 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Krok Martin</author>
  </authors>
  <commentList>
    <comment ref="AG12" authorId="0" shapeId="0" xr:uid="{00000000-0006-0000-0F00-000001000000}">
      <text>
        <r>
          <rPr>
            <b/>
            <sz val="9"/>
            <color indexed="81"/>
            <rFont val="Segoe UI"/>
            <family val="2"/>
            <charset val="238"/>
          </rPr>
          <t>Krok Martin:</t>
        </r>
        <r>
          <rPr>
            <sz val="9"/>
            <color indexed="81"/>
            <rFont val="Segoe UI"/>
            <family val="2"/>
            <charset val="238"/>
          </rPr>
          <t xml:space="preserve">
Súčet by mal zodpoveď Investičným nákladom na vývoj aplikácií
 v Alternatíve 2</t>
        </r>
      </text>
    </comment>
    <comment ref="AH12" authorId="0" shapeId="0" xr:uid="{00000000-0006-0000-0F00-000002000000}">
      <text>
        <r>
          <rPr>
            <b/>
            <sz val="9"/>
            <color indexed="81"/>
            <rFont val="Segoe UI"/>
            <family val="2"/>
            <charset val="238"/>
          </rPr>
          <t>Krok Martin:</t>
        </r>
        <r>
          <rPr>
            <sz val="9"/>
            <color indexed="81"/>
            <rFont val="Segoe UI"/>
            <family val="2"/>
            <charset val="238"/>
          </rPr>
          <t xml:space="preserve">
Súčet by mal zodpoveď Investičným nákladom na vývoj aplikácií
 v Alternatíve 2</t>
        </r>
      </text>
    </comment>
    <comment ref="AI12" authorId="0" shapeId="0" xr:uid="{00000000-0006-0000-0F00-000003000000}">
      <text>
        <r>
          <rPr>
            <b/>
            <sz val="9"/>
            <color indexed="81"/>
            <rFont val="Segoe UI"/>
            <family val="2"/>
            <charset val="238"/>
          </rPr>
          <t>Krok Martin:</t>
        </r>
        <r>
          <rPr>
            <sz val="9"/>
            <color indexed="81"/>
            <rFont val="Segoe UI"/>
            <family val="2"/>
            <charset val="238"/>
          </rPr>
          <t xml:space="preserve">
Súčet by mal zodpoveď Investičným nákladom na vývoj aplikácií
 v Alternatíve 2</t>
        </r>
      </text>
    </comment>
    <comment ref="AP12" authorId="0" shapeId="0" xr:uid="{00000000-0006-0000-0F00-000004000000}">
      <text>
        <r>
          <rPr>
            <b/>
            <sz val="9"/>
            <color indexed="81"/>
            <rFont val="Segoe UI"/>
            <family val="2"/>
            <charset val="238"/>
          </rPr>
          <t>Krok Martin:</t>
        </r>
        <r>
          <rPr>
            <sz val="9"/>
            <color indexed="81"/>
            <rFont val="Segoe UI"/>
            <family val="2"/>
            <charset val="238"/>
          </rPr>
          <t xml:space="preserve">
Súčet by mal zodpoveď Investičným nákladom na vývoj aplikácií
 v Alternatíve 2</t>
        </r>
      </text>
    </comment>
  </commentList>
</comments>
</file>

<file path=xl/sharedStrings.xml><?xml version="1.0" encoding="utf-8"?>
<sst xmlns="http://schemas.openxmlformats.org/spreadsheetml/2006/main" count="1205" uniqueCount="321">
  <si>
    <t>Názov</t>
  </si>
  <si>
    <t>Popis</t>
  </si>
  <si>
    <t>Hodnota</t>
  </si>
  <si>
    <t>Životnosť projektu (t)</t>
  </si>
  <si>
    <t>Referenčné obdobie je počet rokov, na ktorý sa vo finančnej analýze (analýze nákladov a výnosov) uvádzajú predpovede. Predpovede týkajúce sa budúceho trendu projektu by sa mali formulovať na obdobie, ktoré je primerané jeho ekonomicky užitočnému trvaniu a ktoré je dosť dlhé na to, aby zahŕňalo jeho pravdepodobné dlhodobejšie dosahy. Ide o časové obdobie, kedy je možné overiť úspešnosť investície. Trvanie sa mení podľa povahy investície. Referenčný časový horizont v rokoch podľa sektorov je uvedený podľa prílohy 1 Delegovaného nariadenia Komisie (EÚ) 480/2014 z 3. marca 2014, ktorým sa dopĺňa všeobecné nariadenie.</t>
  </si>
  <si>
    <t>Referenčná diskontná sadzba (i)</t>
  </si>
  <si>
    <t>Sociálna diskontná sadzba (r)</t>
  </si>
  <si>
    <t>Cieľom CBA je preukázať pri štrukturálne významných investíciách, že ekonomická čistá súčasná hodnota za dané obdobie a pri stanovenej sociálnej diskontnej sadzbe je kladná.</t>
  </si>
  <si>
    <t>Diskontovanie odhadovaných nákladov a prínosov: keď sa odhadne tok ekonomických nákladov a prínosov, mala by sa uplatniť štandardná diskontovaná metodika peňažného toku pomocou sociálnej diskontnej sadzby</t>
  </si>
  <si>
    <t>Osobné náklady (Cper)</t>
  </si>
  <si>
    <t>Jednotka</t>
  </si>
  <si>
    <t>rok</t>
  </si>
  <si>
    <t>%</t>
  </si>
  <si>
    <t>EUR</t>
  </si>
  <si>
    <t xml:space="preserve">Diskontná sadzba, ktorá sa má používať vo finančnej analýze má informovať investora o alternatívnych kapitálových nákladoch. Môže sa za ňu považovať ušlý výnos najlepšieho alternatívneho projektu.
V prípade verejných investičných projektov spolufinancovaných z fondov sa stanovuje 4 % finančná diskontná sadzbu pre výpočet čistej súčasnej hodnoty investície v stálych cenách roku predloženia žiadosti o NFP.
</t>
  </si>
  <si>
    <t>EUR/hod</t>
  </si>
  <si>
    <t>Finančné prínosy</t>
  </si>
  <si>
    <t>Ekonomické prínosy</t>
  </si>
  <si>
    <t>Obdobie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</si>
  <si>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</si>
  <si>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</si>
  <si>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</si>
  <si>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</si>
  <si>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</si>
  <si>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</si>
  <si>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</si>
  <si>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</si>
  <si>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</si>
  <si>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</si>
  <si>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SPOLU</t>
  </si>
  <si>
    <t>počet / rok</t>
  </si>
  <si>
    <t>Kvalitatívne prínosy</t>
  </si>
  <si>
    <t>Počet podaní</t>
  </si>
  <si>
    <t>Počet zamestnancov vybavujúcich agendu</t>
  </si>
  <si>
    <t>Administratívne poplatky</t>
  </si>
  <si>
    <t>Ostatné daňové a nedaňové príjmy</t>
  </si>
  <si>
    <t>Organizácia</t>
  </si>
  <si>
    <t>Ulica</t>
  </si>
  <si>
    <t>PSČ</t>
  </si>
  <si>
    <t>Web</t>
  </si>
  <si>
    <t>IČO</t>
  </si>
  <si>
    <t>Spracovateľ</t>
  </si>
  <si>
    <t xml:space="preserve">    Titul, Meno, Priezvisko</t>
  </si>
  <si>
    <t xml:space="preserve">Kontakt na spracovateľa    </t>
  </si>
  <si>
    <t xml:space="preserve">    Email, telefón</t>
  </si>
  <si>
    <t>Hlavička tabuľky</t>
  </si>
  <si>
    <t>Popisná informácia</t>
  </si>
  <si>
    <t>Metodický pokyn k vypracovaniu finančnej analýzy projektu, analýzy nákladov a prínosov projektu a finančnej analýzy žiadateľa o NFP v programovom období 2014 – 2020.</t>
  </si>
  <si>
    <t>Jednotlivé informácie sú farebne odlíšené nasledovne:</t>
  </si>
  <si>
    <t>Automaticky vypočitavané hodnoty</t>
  </si>
  <si>
    <t>Miesto na vpisovanie vlastných hodnôt</t>
  </si>
  <si>
    <t>Preddefinované konštanty</t>
  </si>
  <si>
    <t>Pre projekty zamerané na služby agendových informačných systémov</t>
  </si>
  <si>
    <t>HW</t>
  </si>
  <si>
    <t>SW</t>
  </si>
  <si>
    <t>Všeobecný materiál</t>
  </si>
  <si>
    <t>Aplikačný modul 1</t>
  </si>
  <si>
    <t>Aplikačný modul 2</t>
  </si>
  <si>
    <t>Obstaranie, inštalácia SW produktu vrátane licencie k SW</t>
  </si>
  <si>
    <t>013 Softvér</t>
  </si>
  <si>
    <t>Kód EKO klasifikácie</t>
  </si>
  <si>
    <t>Účet/skupina výdavkov</t>
  </si>
  <si>
    <t>Vytvorenie aplikácie</t>
  </si>
  <si>
    <t>Školenia spojené so SW a aplikáciou</t>
  </si>
  <si>
    <t>518 Ostatné služby</t>
  </si>
  <si>
    <t>Prevádzka vytvoreného riešenia</t>
  </si>
  <si>
    <t>Poplatky vlastníkovi SW produktu - údržba / support k licenciám</t>
  </si>
  <si>
    <t>511 Opravy a udržiavanie</t>
  </si>
  <si>
    <t>Upgrade SW produktu</t>
  </si>
  <si>
    <t>Poplatky za udržanie funkčnosti / dostupnosti aplikácie / update</t>
  </si>
  <si>
    <t>Aplikačná podpora / helpdesk</t>
  </si>
  <si>
    <t>Rozvoj - doplnenie funkcionality aplikácie / upgrade</t>
  </si>
  <si>
    <t>Personálne náklady spojené s prevádzkou SW produktu a aplikácie</t>
  </si>
  <si>
    <t>521 Mzdové výdavky</t>
  </si>
  <si>
    <t>Obstaranie</t>
  </si>
  <si>
    <t>Prevádzka riešenia</t>
  </si>
  <si>
    <t>Nákup, inštalácia a sprevádzkovanie HW 
vrátane systémového SW</t>
  </si>
  <si>
    <t>Nákup, inštalácia a sprevádzkovanie HW
 vrátane systémového SW</t>
  </si>
  <si>
    <t>Školenia spojené s HW</t>
  </si>
  <si>
    <t>022 Samostatné hnuteľné veci
 a súbory hnuteľných vecí</t>
  </si>
  <si>
    <t>Poplatky dodávateľovi podpory HW - údržba/maintenance</t>
  </si>
  <si>
    <t>Upgrade HW</t>
  </si>
  <si>
    <t>Náklady na priestory, energie</t>
  </si>
  <si>
    <t>Personálne náklady spojené s prevádzkou HW</t>
  </si>
  <si>
    <t>Náklady na obstaranie a prevádzku HW</t>
  </si>
  <si>
    <t>Náklady na obstaranie a prevádzku SW</t>
  </si>
  <si>
    <t>Celkové náklady na vlastníctvo (TCO)</t>
  </si>
  <si>
    <t>Rok</t>
  </si>
  <si>
    <t>HW sumár obstaranie</t>
  </si>
  <si>
    <t>HW sumár prevádzka</t>
  </si>
  <si>
    <t xml:space="preserve">Spolu </t>
  </si>
  <si>
    <t>Spolu</t>
  </si>
  <si>
    <t>SW produkty</t>
  </si>
  <si>
    <t>Aplikácie</t>
  </si>
  <si>
    <t>SW produkty - sumár obstaranie</t>
  </si>
  <si>
    <t>SW produkty - sumár prevádzka</t>
  </si>
  <si>
    <t>Aplikácie - sumár obstaranie</t>
  </si>
  <si>
    <t>Aplikácie - sumár prevádzka</t>
  </si>
  <si>
    <t xml:space="preserve">Prvý rok, ktorým výpočet CBA a TCO začína, rok začatia projektu </t>
  </si>
  <si>
    <t>Príloha pre výpočet TCO a čistej súčasnej hodnoty z projektu</t>
  </si>
  <si>
    <t>Názov riešenia</t>
  </si>
  <si>
    <t>112 Zásoby</t>
  </si>
  <si>
    <t>Náklady na existujúce riešenie
(pôvodné riešenie pred realizáciou projektu OP II), ktoré bolo nahradené</t>
  </si>
  <si>
    <t>Kód ISVS z MetaIS</t>
  </si>
  <si>
    <t>Číslo projektu ITMS</t>
  </si>
  <si>
    <t>Vytvorenie riešenia - obstaranie</t>
  </si>
  <si>
    <t>Výstup/funkcionalita projektu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</si>
  <si>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</si>
  <si>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</si>
  <si>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</si>
  <si>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</si>
  <si>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</si>
  <si>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</si>
  <si>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</si>
  <si>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</si>
  <si>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</si>
  <si>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</si>
  <si>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</si>
  <si>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</si>
  <si>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</si>
  <si>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</si>
  <si>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</si>
  <si>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</si>
  <si>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</si>
  <si>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</si>
  <si>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</si>
  <si>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</si>
  <si>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</si>
  <si>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</si>
  <si>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M24</t>
  </si>
  <si>
    <t>Počet dní interné</t>
  </si>
  <si>
    <t>Počet dní externé</t>
  </si>
  <si>
    <t>Pocet FTE interne</t>
  </si>
  <si>
    <t>Pocet FTE externe</t>
  </si>
  <si>
    <t>Rate FTE interné</t>
  </si>
  <si>
    <t>Rate FTE externé</t>
  </si>
  <si>
    <t>Suma interné</t>
  </si>
  <si>
    <t>Suma externé</t>
  </si>
  <si>
    <t xml:space="preserve">   Implementácia služieb </t>
  </si>
  <si>
    <t xml:space="preserve">   Testovanie služieb </t>
  </si>
  <si>
    <t xml:space="preserve">   Nasadenie</t>
  </si>
  <si>
    <t>Publicita a informovanosť</t>
  </si>
  <si>
    <t xml:space="preserve">Projektové riadenie </t>
  </si>
  <si>
    <t>INDIKATÍVNY ROZPOČET SPOLU</t>
  </si>
  <si>
    <t>Rozdiel</t>
  </si>
  <si>
    <t>HW (aj systémový SW) sumár obstaranie</t>
  </si>
  <si>
    <t>HW (aj systémový SW) sumár prevádzka</t>
  </si>
  <si>
    <t>Modul 2</t>
  </si>
  <si>
    <t>Modul 3</t>
  </si>
  <si>
    <t>Modul 4</t>
  </si>
  <si>
    <t>Modul N</t>
  </si>
  <si>
    <t>organizácia A</t>
  </si>
  <si>
    <t>organizácia B</t>
  </si>
  <si>
    <t>organizácia C</t>
  </si>
  <si>
    <t>TO BE</t>
  </si>
  <si>
    <t>organizácia ...</t>
  </si>
  <si>
    <t>Výsledná hodnota</t>
  </si>
  <si>
    <t>Priemerná mzda vo verejnej správe (aktuálna, W_ps)</t>
  </si>
  <si>
    <t xml:space="preserve">Priemerná mzda v NH (Cperc) </t>
  </si>
  <si>
    <t>FTE</t>
  </si>
  <si>
    <t>Náklady na budúce riešenie</t>
  </si>
  <si>
    <t>Aplikačný modul N</t>
  </si>
  <si>
    <t>Minimálny počet MD</t>
  </si>
  <si>
    <t>Maximálny počet MD</t>
  </si>
  <si>
    <t>Priemerný MD rate</t>
  </si>
  <si>
    <t xml:space="preserve">Modul 1 </t>
  </si>
  <si>
    <t>Maximálna suma</t>
  </si>
  <si>
    <t>Minimálna suma</t>
  </si>
  <si>
    <t>Vyplní oslovený dodávateľ</t>
  </si>
  <si>
    <t>Ročná prevádzka celého systému (SLA) vrátane zmenových konaní</t>
  </si>
  <si>
    <t>Vyplní spracovateľ projektu</t>
  </si>
  <si>
    <t>Výstup/funkcionalita projektu
(všetky náklady vrátane analýzy, dizajnu, testovania a nasadenia)</t>
  </si>
  <si>
    <t>Vysvetlenie rozptylu medzi minimálnou a maximálnou sumou 
(nepovinné)</t>
  </si>
  <si>
    <t>Rozdiel v nákladoch medzi existujúcim a navrhovaným riešením</t>
  </si>
  <si>
    <t>Prínosy</t>
  </si>
  <si>
    <t xml:space="preserve">Úradníci (€) </t>
  </si>
  <si>
    <t>Občania (€)</t>
  </si>
  <si>
    <t>Úradníci (FTE)</t>
  </si>
  <si>
    <t>Aplikačný modul 3</t>
  </si>
  <si>
    <t>IT - CAPEX</t>
  </si>
  <si>
    <t>IT - OPEX</t>
  </si>
  <si>
    <t>N/A</t>
  </si>
  <si>
    <t>Nevyčíslené spoločenské prínosy</t>
  </si>
  <si>
    <t>...</t>
  </si>
  <si>
    <t>(prosíme doplniť)...</t>
  </si>
  <si>
    <r>
      <t xml:space="preserve">Sem prosím vložte procesnú mapu stavu </t>
    </r>
    <r>
      <rPr>
        <b/>
        <sz val="11"/>
        <color theme="1"/>
        <rFont val="Calibri"/>
        <family val="2"/>
        <charset val="238"/>
        <scheme val="minor"/>
      </rPr>
      <t>AS IS</t>
    </r>
    <r>
      <rPr>
        <sz val="11"/>
        <color theme="1"/>
        <rFont val="Calibri"/>
        <family val="2"/>
        <charset val="238"/>
        <scheme val="minor"/>
      </rPr>
      <t xml:space="preserve"> a stavu </t>
    </r>
    <r>
      <rPr>
        <b/>
        <sz val="11"/>
        <color theme="1"/>
        <rFont val="Calibri"/>
        <family val="2"/>
        <charset val="238"/>
        <scheme val="minor"/>
      </rPr>
      <t>TO BE</t>
    </r>
  </si>
  <si>
    <t>napr.</t>
  </si>
  <si>
    <t>AS IS</t>
  </si>
  <si>
    <t>Procesy na strane úradníka (časové hodnoty)</t>
  </si>
  <si>
    <t>Proces č. 1</t>
  </si>
  <si>
    <t>Procesný krok č. 1</t>
  </si>
  <si>
    <t>Procesný krok č. 2</t>
  </si>
  <si>
    <t>Procesný krok č. 3</t>
  </si>
  <si>
    <t>Proces č. 2</t>
  </si>
  <si>
    <t>Zdroj</t>
  </si>
  <si>
    <t>prosím uveďte zdroj, v prípade vzorového prieskumu prosím vyplňte hodnoty za jednotlivé merania</t>
  </si>
  <si>
    <t>Meranie č. 1</t>
  </si>
  <si>
    <t>Meranie č. 2</t>
  </si>
  <si>
    <t>Meranie č. 3</t>
  </si>
  <si>
    <t>Meranie č. 4</t>
  </si>
  <si>
    <t>Meranie č. 5</t>
  </si>
  <si>
    <t>Meranie č. 6</t>
  </si>
  <si>
    <t>Meranie č. 7</t>
  </si>
  <si>
    <t>Meranie č. 8</t>
  </si>
  <si>
    <t>Meranie č. 9</t>
  </si>
  <si>
    <t>Meranie č. 10</t>
  </si>
  <si>
    <t>Meranie č. 11</t>
  </si>
  <si>
    <t>Meranie č. 12</t>
  </si>
  <si>
    <t>Meranie č. 13</t>
  </si>
  <si>
    <t>Meranie č. 14</t>
  </si>
  <si>
    <t>Meranie č. 15</t>
  </si>
  <si>
    <t>Meranie č. 16</t>
  </si>
  <si>
    <t>Meranie č. 17</t>
  </si>
  <si>
    <t>Meranie č. 18</t>
  </si>
  <si>
    <t>Meranie č. 19</t>
  </si>
  <si>
    <t>Meranie č. 20</t>
  </si>
  <si>
    <t>Meranie č. 21</t>
  </si>
  <si>
    <t>Meranie č. 22</t>
  </si>
  <si>
    <t>Meranie č. 23</t>
  </si>
  <si>
    <t>Meranie č. 24</t>
  </si>
  <si>
    <t>Meranie č. 25</t>
  </si>
  <si>
    <t>Meranie č. 26</t>
  </si>
  <si>
    <t>Meranie č. 27</t>
  </si>
  <si>
    <t>Meranie č. 28</t>
  </si>
  <si>
    <t>Meranie č. 29</t>
  </si>
  <si>
    <t>Meranie č. 30</t>
  </si>
  <si>
    <t>Procesy na strane občana (časové hodnoty)</t>
  </si>
  <si>
    <t>Zoznam hárkov s vysvetlením a pokynmi</t>
  </si>
  <si>
    <t>Sumarizácia</t>
  </si>
  <si>
    <t>CBA</t>
  </si>
  <si>
    <t>Analyza citlivosti</t>
  </si>
  <si>
    <t>Výdavky</t>
  </si>
  <si>
    <t>Parametre</t>
  </si>
  <si>
    <t>TCO</t>
  </si>
  <si>
    <t>TCO Alt. 1 - SW</t>
  </si>
  <si>
    <t>TCO Alt. 1 - HW</t>
  </si>
  <si>
    <t>TCO Alt. 2 - SW</t>
  </si>
  <si>
    <t>TCO Alt. 2 - HW</t>
  </si>
  <si>
    <t>Rozpočet - vývoj aplikácii</t>
  </si>
  <si>
    <t>Rozdiel
(voči min. riešenia navrhovaneho obstarávateĹom)</t>
  </si>
  <si>
    <t>Popis zmien v alternatívnom riešení
(nepovinné)</t>
  </si>
  <si>
    <t>Alternatívne riešeine
(nepovinné)</t>
  </si>
  <si>
    <t>Riešenie navrhované obstarávateľom</t>
  </si>
  <si>
    <t>Slepý rozpočet</t>
  </si>
  <si>
    <t>Faktory</t>
  </si>
  <si>
    <t>Meranie prínosov</t>
  </si>
  <si>
    <t>Procesné mapy</t>
  </si>
  <si>
    <t>Procesy AS IS</t>
  </si>
  <si>
    <t>Procesy TO BE</t>
  </si>
  <si>
    <t>Hárok</t>
  </si>
  <si>
    <t>Účel hárku</t>
  </si>
  <si>
    <t>Vymenovanie a popísanie nevyčíslených spoločenských prínosov</t>
  </si>
  <si>
    <t>Sumarizácia výsledkov CBA podľa prínosov a modulov</t>
  </si>
  <si>
    <t>Výsledky CBA na agregátnej úrovni, výpočet BCR</t>
  </si>
  <si>
    <t>Žiadne</t>
  </si>
  <si>
    <t>Vstupy od zhotoviteľa (žlté polia)</t>
  </si>
  <si>
    <t>Automatický výpočet citlivosti výsledkov CBA na zmeny parametrov</t>
  </si>
  <si>
    <t>Výpočet prínosov projektu na základe vstupných parametrov</t>
  </si>
  <si>
    <t>Výpočet výdavkov projektu na základe vstupných parametrov</t>
  </si>
  <si>
    <t>Polia "Ostatné daňové a nedaňové príjmy" (ak projekt také generuje)</t>
  </si>
  <si>
    <t>Vstupné parametre pre jednotlivé moduly/životné situácie: počty podaní, trvania času</t>
  </si>
  <si>
    <t>Všetky relevantné žlté polia</t>
  </si>
  <si>
    <t>Zhrnutie celkových nákladov na vlastníctvo oboch alternatív projektu</t>
  </si>
  <si>
    <t xml:space="preserve">Náklady na vlastníctvo softvéru alternatívy 1 (AS IS) </t>
  </si>
  <si>
    <t xml:space="preserve">Náklady na vlastníctvo hardvéru alternatívy 1 (AS IS) </t>
  </si>
  <si>
    <t xml:space="preserve">Náklady na vlastníctvo softvéru alternatívy 2 (TO BE) </t>
  </si>
  <si>
    <t>Náklady na vlastníctvo hardvéru alternatívy 2 (TO BE)</t>
  </si>
  <si>
    <t>Všetky relevantné žlté polia a časové trvanie projektu</t>
  </si>
  <si>
    <t>Vyplnia dodávateľia, oslovení v procese trhovej konzultácie</t>
  </si>
  <si>
    <t>Zoznam modulov s ich opisom a harmonogramom</t>
  </si>
  <si>
    <t>Spoločné vstupné parametre pre ocenenie prínosov a výpočet CBA</t>
  </si>
  <si>
    <t>Aktuálne priemerné mzdy v hospodárstve podľa ŠÚ SR, rok začiatku projektu</t>
  </si>
  <si>
    <t xml:space="preserve">Slúži na rozdelenie prínosov podľa jednotlivých úradov (ak je to možné) 
a na ex-post monitorovanie dosahovania prínosov. </t>
  </si>
  <si>
    <t xml:space="preserve">V procese prípravy štúdie vyplní iba žlté stĺpce označené ako "Alt. 2", ktoré rozdeľujú prínosy podľa úradov </t>
  </si>
  <si>
    <t>Procesné mapy súčasného a budúceho stavu biznis procesov.</t>
  </si>
  <si>
    <t>Procesné mapy ako obrázky.</t>
  </si>
  <si>
    <t xml:space="preserve">Zdroj dát pre odhad časovej náročnosti súčasných procesov. </t>
  </si>
  <si>
    <t xml:space="preserve">Zdroj dát pre odhad časovej náročnosti budúcich procesov. </t>
  </si>
  <si>
    <t>Relevantné merania podľa procesov a procesných krokov.</t>
  </si>
  <si>
    <t>Riadenie projektu</t>
  </si>
  <si>
    <t xml:space="preserve">   Analýza a dizajn</t>
  </si>
  <si>
    <t>Riadenie a publicita</t>
  </si>
  <si>
    <t>Projektové riadenie</t>
  </si>
  <si>
    <t>Priemerná mesačná hrubá mzda vo verejnej správe za 1. - 4. Q./2017 (obdobie aktualizovať k času predloženia dokumentu), podľa ŠÚ SR</t>
  </si>
  <si>
    <t>Priemerná mesačná hrubá mzda v národnom hospodárstve SR za 1. - 4. Q./2017 (obdobie aktualizovať k času predloženia dokumentu), podľa ŠÚ SR</t>
  </si>
  <si>
    <t>Fond pracovnej doby - VS (FPDvs)</t>
  </si>
  <si>
    <t>hod/rok</t>
  </si>
  <si>
    <t>Fond pracovnej doby - NH (FPDnh)</t>
  </si>
  <si>
    <t xml:space="preserve">Cper = (W_ps * Odvody) / Fond pracovnej doby. Odvody (SP, ZP, DP) sú 35,2%“. Osobné náklady sú faktorom prevádzkových variabilných nákladov.
</t>
  </si>
  <si>
    <t>Rok 2019 má dokopy 250 pracovných dní, t.j. 2000 pracovných hodín. S platenými sviatkami má rok 261 pracovných dní, t.j. 2088 pracovných hodín.. 8 hodinový pracovný čas (obdobie aktualizovať k času predloženia dokumentu), podľa https://calendar.zoznam.sk/worktime-sksk.php?hy=2019</t>
  </si>
  <si>
    <t>Rok 2019 má dokopy 250 pracovných dní, t.j. 1875 pracovných hodín. S platenými sviatkami má rok 261 pracovných dní, t.j. 1957.5 pracovných hodín. 7,5 hodinový pracovný čas (obdobie aktualizovať k času predloženia dokumentu), podľa https://calendar.zoznam.sk/worktime-sksk.php?hy=2019</t>
  </si>
  <si>
    <t>Položka</t>
  </si>
  <si>
    <t>Merná jednotka</t>
  </si>
  <si>
    <t>Počet</t>
  </si>
  <si>
    <t>Jednotková cena (eur)</t>
  </si>
  <si>
    <t>Celková suma (eur)</t>
  </si>
  <si>
    <t>Zdroj ceny</t>
  </si>
  <si>
    <t>ks</t>
  </si>
  <si>
    <t>Rozpočet - HW a licencie</t>
  </si>
  <si>
    <t>Detailný rozpočet pre vývoj navrhovaného riešenia (TO BE)</t>
  </si>
  <si>
    <t>Položkový rozpočet pre nákup licencií a HW (TO BE)</t>
  </si>
  <si>
    <t>Nákup krabicového SW</t>
  </si>
  <si>
    <t>Dodatočná úprava krabicového SW / Vývoj riešenia</t>
  </si>
  <si>
    <t>Názov SW</t>
  </si>
  <si>
    <t>počet kusov</t>
  </si>
  <si>
    <t>Cena za kus</t>
  </si>
  <si>
    <t>Cena spolu</t>
  </si>
  <si>
    <t>637003/637004</t>
  </si>
  <si>
    <t>Integrácie a migrácie (modulov)</t>
  </si>
  <si>
    <t>Výstupné náklady</t>
  </si>
  <si>
    <t>Zmluvné poplaky</t>
  </si>
  <si>
    <t>Technologické požiadavky</t>
  </si>
  <si>
    <t>SW a Aplikácie - výstupné náklady</t>
  </si>
  <si>
    <t>Popis
(Vrátane zdôvodnenia zvoleného technologického variantu - IaaS, PaaS, vývoj vlastnej aplikácie, COTS riešenie)</t>
  </si>
  <si>
    <t>"Out of scope" - HW nesúvisiaci priamo s projektom</t>
  </si>
  <si>
    <t>TO BE - AS IS (€, NPV)</t>
  </si>
  <si>
    <t>TO BE - AS IS (€, SUM)</t>
  </si>
  <si>
    <t>Kontrola TO BE</t>
  </si>
  <si>
    <t>Náklady s DPH</t>
  </si>
  <si>
    <t xml:space="preserve"> IS pre manažment údajov NOC</t>
  </si>
  <si>
    <t>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</si>
</sst>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indexed="18"/>
      <name val="Arial"/>
      <family val="2"/>
      <charset val="238"/>
    </font>
    <font>
      <sz val="11"/>
      <color theme="1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1"/>
      <color rgb="FF00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b/>
      <sz val="8"/>
      <color rgb="FFFA7D00"/>
      <name val="Calibri"/>
      <family val="2"/>
      <charset val="238"/>
      <scheme val="minor"/>
    </font>
    <font>
      <sz val="9"/>
      <color rgb="FF006100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9"/>
      <color theme="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9"/>
      <color theme="2" tint="-0.249977111117893"/>
      <name val="Calibri"/>
      <family val="2"/>
      <charset val="238"/>
      <scheme val="minor"/>
    </font>
    <font>
      <sz val="11"/>
      <color rgb="FF006100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5" tint="-0.249977111117893"/>
      <name val="Arial"/>
      <family val="2"/>
      <charset val="238"/>
    </font>
    <font>
      <sz val="11"/>
      <color theme="5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u/>
      <sz val="11"/>
      <color theme="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5" tint="-0.249977111117893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sz val="9"/>
      <color theme="5" tint="-0.249977111117893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36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rgb="FF7F7F7F"/>
      </top>
      <bottom/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medium">
        <color indexed="64"/>
      </left>
      <right style="thin">
        <color rgb="FF7F7F7F"/>
      </right>
      <top/>
      <bottom style="thin">
        <color rgb="FF7F7F7F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medium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auto="1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auto="1"/>
      </left>
      <right style="thin">
        <color theme="2" tint="-0.249977111117893"/>
      </right>
      <top style="thin">
        <color theme="2" tint="-0.249977111117893"/>
      </top>
      <bottom style="medium">
        <color auto="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medium">
        <color auto="1"/>
      </bottom>
      <diagonal/>
    </border>
    <border>
      <left style="thin">
        <color theme="2" tint="-0.249977111117893"/>
      </left>
      <right style="medium">
        <color auto="1"/>
      </right>
      <top style="thin">
        <color theme="2" tint="-0.249977111117893"/>
      </top>
      <bottom style="medium">
        <color auto="1"/>
      </bottom>
      <diagonal/>
    </border>
    <border>
      <left style="thin">
        <color theme="2" tint="-0.249977111117893"/>
      </left>
      <right style="medium">
        <color auto="1"/>
      </right>
      <top style="thin">
        <color theme="2" tint="-0.249977111117893"/>
      </top>
      <bottom style="thin">
        <color theme="2" tint="-0.249977111117893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 style="thin">
        <color theme="0" tint="-0.2499465926084170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medium">
        <color auto="1"/>
      </right>
      <top/>
      <bottom style="thin">
        <color theme="2" tint="-0.249977111117893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 style="medium">
        <color indexed="64"/>
      </left>
      <right style="medium">
        <color indexed="64"/>
      </right>
      <top/>
      <bottom style="thin">
        <color theme="2" tint="-0.249977111117893"/>
      </bottom>
      <diagonal/>
    </border>
    <border>
      <left style="medium">
        <color indexed="64"/>
      </left>
      <right style="thin">
        <color theme="2" tint="-0.24994659260841701"/>
      </right>
      <top style="medium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auto="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auto="1"/>
      </right>
      <top style="medium">
        <color auto="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auto="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medium">
        <color indexed="64"/>
      </bottom>
      <diagonal/>
    </border>
    <border>
      <left style="thin">
        <color theme="2" tint="-0.24994659260841701"/>
      </left>
      <right style="medium">
        <color auto="1"/>
      </right>
      <top style="thin">
        <color theme="2" tint="-0.24994659260841701"/>
      </top>
      <bottom style="medium">
        <color indexed="64"/>
      </bottom>
      <diagonal/>
    </border>
  </borders>
  <cellStyleXfs count="8">
    <xf numFmtId="0" fontId="0" fillId="0" borderId="0"/>
    <xf numFmtId="0" fontId="6" fillId="3" borderId="0" applyNumberFormat="0" applyBorder="0" applyAlignment="0" applyProtection="0"/>
    <xf numFmtId="0" fontId="7" fillId="4" borderId="16" applyNumberFormat="0" applyAlignment="0" applyProtection="0"/>
    <xf numFmtId="0" fontId="2" fillId="5" borderId="17" applyNumberFormat="0" applyFont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475">
    <xf numFmtId="0" fontId="0" fillId="0" borderId="0" xfId="0"/>
    <xf numFmtId="0" fontId="3" fillId="2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justify" vertical="top" wrapText="1"/>
    </xf>
    <xf numFmtId="0" fontId="4" fillId="0" borderId="0" xfId="0" applyFont="1" applyAlignment="1">
      <alignment vertical="top"/>
    </xf>
    <xf numFmtId="0" fontId="3" fillId="2" borderId="1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9" fillId="7" borderId="0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left" vertical="top" wrapText="1"/>
    </xf>
    <xf numFmtId="3" fontId="7" fillId="4" borderId="34" xfId="2" applyNumberFormat="1" applyBorder="1" applyAlignment="1">
      <alignment horizontal="right" vertical="top" wrapText="1"/>
    </xf>
    <xf numFmtId="0" fontId="11" fillId="0" borderId="0" xfId="0" applyFont="1" applyBorder="1"/>
    <xf numFmtId="0" fontId="9" fillId="7" borderId="57" xfId="0" applyFont="1" applyFill="1" applyBorder="1" applyAlignment="1">
      <alignment horizontal="left" vertical="top" wrapText="1"/>
    </xf>
    <xf numFmtId="3" fontId="7" fillId="4" borderId="14" xfId="2" applyNumberFormat="1" applyBorder="1" applyAlignment="1">
      <alignment horizontal="right" vertical="top" wrapText="1"/>
    </xf>
    <xf numFmtId="3" fontId="7" fillId="4" borderId="22" xfId="2" applyNumberFormat="1" applyBorder="1" applyAlignment="1">
      <alignment horizontal="right" vertical="top" wrapText="1"/>
    </xf>
    <xf numFmtId="3" fontId="7" fillId="4" borderId="15" xfId="2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0" fontId="0" fillId="0" borderId="6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6" borderId="20" xfId="0" applyFont="1" applyFill="1" applyBorder="1" applyAlignment="1">
      <alignment horizontal="center" vertical="top" wrapText="1"/>
    </xf>
    <xf numFmtId="3" fontId="7" fillId="4" borderId="14" xfId="2" applyNumberFormat="1" applyBorder="1" applyAlignment="1">
      <alignment vertical="top" wrapText="1"/>
    </xf>
    <xf numFmtId="3" fontId="7" fillId="4" borderId="22" xfId="2" applyNumberFormat="1" applyBorder="1" applyAlignment="1">
      <alignment vertical="top" wrapText="1"/>
    </xf>
    <xf numFmtId="3" fontId="7" fillId="4" borderId="15" xfId="2" applyNumberFormat="1" applyBorder="1" applyAlignment="1">
      <alignment vertical="top" wrapText="1"/>
    </xf>
    <xf numFmtId="0" fontId="9" fillId="10" borderId="6" xfId="0" applyFont="1" applyFill="1" applyBorder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9" fillId="11" borderId="6" xfId="0" applyFont="1" applyFill="1" applyBorder="1" applyAlignment="1">
      <alignment horizontal="left" vertical="top" wrapText="1"/>
    </xf>
    <xf numFmtId="3" fontId="7" fillId="4" borderId="58" xfId="2" applyNumberFormat="1" applyBorder="1" applyAlignment="1">
      <alignment horizontal="right" vertical="top" wrapText="1"/>
    </xf>
    <xf numFmtId="3" fontId="7" fillId="4" borderId="59" xfId="2" applyNumberFormat="1" applyBorder="1" applyAlignment="1">
      <alignment horizontal="right" vertical="top" wrapText="1"/>
    </xf>
    <xf numFmtId="3" fontId="7" fillId="4" borderId="60" xfId="2" applyNumberFormat="1" applyBorder="1" applyAlignment="1">
      <alignment horizontal="right" vertical="top" wrapText="1"/>
    </xf>
    <xf numFmtId="0" fontId="9" fillId="10" borderId="27" xfId="0" applyFont="1" applyFill="1" applyBorder="1" applyAlignment="1">
      <alignment horizontal="left" vertical="top" wrapText="1"/>
    </xf>
    <xf numFmtId="0" fontId="9" fillId="11" borderId="27" xfId="0" applyFont="1" applyFill="1" applyBorder="1" applyAlignment="1">
      <alignment horizontal="left" vertical="top" wrapText="1"/>
    </xf>
    <xf numFmtId="0" fontId="26" fillId="0" borderId="0" xfId="0" applyFont="1" applyAlignment="1">
      <alignment horizontal="center"/>
    </xf>
    <xf numFmtId="0" fontId="27" fillId="0" borderId="0" xfId="0" applyFont="1"/>
    <xf numFmtId="49" fontId="27" fillId="0" borderId="0" xfId="0" applyNumberFormat="1" applyFont="1"/>
    <xf numFmtId="3" fontId="7" fillId="4" borderId="59" xfId="2" applyNumberFormat="1" applyBorder="1"/>
    <xf numFmtId="0" fontId="25" fillId="0" borderId="0" xfId="0" applyFont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0" borderId="0" xfId="0" applyFont="1" applyAlignment="1"/>
    <xf numFmtId="0" fontId="26" fillId="0" borderId="0" xfId="0" applyFont="1" applyAlignment="1">
      <alignment wrapText="1"/>
    </xf>
    <xf numFmtId="0" fontId="25" fillId="0" borderId="0" xfId="0" applyFont="1" applyAlignment="1"/>
    <xf numFmtId="0" fontId="26" fillId="0" borderId="0" xfId="0" applyFont="1" applyBorder="1" applyAlignment="1"/>
    <xf numFmtId="0" fontId="0" fillId="0" borderId="0" xfId="0" applyBorder="1"/>
    <xf numFmtId="0" fontId="27" fillId="0" borderId="0" xfId="0" applyFont="1" applyBorder="1" applyAlignment="1"/>
    <xf numFmtId="0" fontId="9" fillId="7" borderId="57" xfId="0" applyFont="1" applyFill="1" applyBorder="1" applyAlignment="1">
      <alignment horizontal="center" vertical="top" wrapText="1"/>
    </xf>
    <xf numFmtId="3" fontId="7" fillId="4" borderId="29" xfId="2" applyNumberFormat="1" applyBorder="1"/>
    <xf numFmtId="3" fontId="7" fillId="4" borderId="69" xfId="2" applyNumberFormat="1" applyBorder="1"/>
    <xf numFmtId="0" fontId="0" fillId="6" borderId="70" xfId="0" applyFill="1" applyBorder="1" applyAlignment="1">
      <alignment horizontal="center" vertical="top" wrapText="1"/>
    </xf>
    <xf numFmtId="3" fontId="7" fillId="4" borderId="63" xfId="2" applyNumberFormat="1" applyBorder="1" applyAlignment="1">
      <alignment horizontal="right"/>
    </xf>
    <xf numFmtId="3" fontId="7" fillId="4" borderId="64" xfId="2" applyNumberFormat="1" applyBorder="1" applyAlignment="1">
      <alignment horizontal="right"/>
    </xf>
    <xf numFmtId="3" fontId="7" fillId="4" borderId="57" xfId="2" applyNumberFormat="1" applyBorder="1"/>
    <xf numFmtId="3" fontId="7" fillId="4" borderId="27" xfId="2" applyNumberFormat="1" applyBorder="1"/>
    <xf numFmtId="3" fontId="7" fillId="4" borderId="71" xfId="2" applyNumberFormat="1" applyBorder="1"/>
    <xf numFmtId="0" fontId="24" fillId="0" borderId="14" xfId="0" applyFont="1" applyBorder="1" applyAlignment="1"/>
    <xf numFmtId="0" fontId="24" fillId="0" borderId="21" xfId="0" applyFont="1" applyBorder="1" applyAlignment="1"/>
    <xf numFmtId="0" fontId="26" fillId="0" borderId="22" xfId="0" applyFont="1" applyBorder="1" applyAlignment="1"/>
    <xf numFmtId="0" fontId="3" fillId="5" borderId="27" xfId="3" applyFont="1" applyBorder="1" applyAlignment="1">
      <alignment vertical="top"/>
    </xf>
    <xf numFmtId="0" fontId="0" fillId="0" borderId="31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6" borderId="68" xfId="0" applyFill="1" applyBorder="1" applyAlignment="1">
      <alignment horizontal="center" vertical="top" wrapText="1"/>
    </xf>
    <xf numFmtId="0" fontId="0" fillId="6" borderId="48" xfId="0" applyFill="1" applyBorder="1" applyAlignment="1">
      <alignment horizontal="center" vertical="top" wrapText="1"/>
    </xf>
    <xf numFmtId="0" fontId="0" fillId="6" borderId="49" xfId="0" applyFill="1" applyBorder="1" applyAlignment="1">
      <alignment horizontal="center" vertical="top" wrapText="1"/>
    </xf>
    <xf numFmtId="3" fontId="7" fillId="4" borderId="74" xfId="2" applyNumberFormat="1" applyBorder="1"/>
    <xf numFmtId="3" fontId="7" fillId="4" borderId="61" xfId="2" applyNumberFormat="1" applyBorder="1"/>
    <xf numFmtId="3" fontId="7" fillId="4" borderId="35" xfId="2" applyNumberFormat="1" applyBorder="1"/>
    <xf numFmtId="3" fontId="7" fillId="4" borderId="38" xfId="2" applyNumberFormat="1" applyBorder="1"/>
    <xf numFmtId="3" fontId="7" fillId="4" borderId="75" xfId="2" applyNumberFormat="1" applyBorder="1"/>
    <xf numFmtId="3" fontId="10" fillId="5" borderId="65" xfId="3" applyNumberFormat="1" applyFont="1" applyBorder="1" applyAlignment="1">
      <alignment vertical="top" wrapText="1"/>
    </xf>
    <xf numFmtId="3" fontId="10" fillId="5" borderId="41" xfId="3" applyNumberFormat="1" applyFont="1" applyBorder="1" applyAlignment="1">
      <alignment vertical="top" wrapText="1"/>
    </xf>
    <xf numFmtId="3" fontId="10" fillId="5" borderId="42" xfId="3" applyNumberFormat="1" applyFont="1" applyBorder="1" applyAlignment="1">
      <alignment vertical="top" wrapText="1"/>
    </xf>
    <xf numFmtId="3" fontId="10" fillId="5" borderId="33" xfId="3" applyNumberFormat="1" applyFont="1" applyBorder="1" applyAlignment="1">
      <alignment vertical="top" wrapText="1"/>
    </xf>
    <xf numFmtId="3" fontId="10" fillId="5" borderId="17" xfId="3" applyNumberFormat="1" applyFont="1" applyBorder="1" applyAlignment="1">
      <alignment vertical="top" wrapText="1"/>
    </xf>
    <xf numFmtId="3" fontId="10" fillId="5" borderId="43" xfId="3" applyNumberFormat="1" applyFont="1" applyBorder="1" applyAlignment="1">
      <alignment vertical="top" wrapText="1"/>
    </xf>
    <xf numFmtId="3" fontId="10" fillId="5" borderId="66" xfId="3" applyNumberFormat="1" applyFont="1" applyBorder="1" applyAlignment="1">
      <alignment vertical="top" wrapText="1"/>
    </xf>
    <xf numFmtId="3" fontId="10" fillId="5" borderId="44" xfId="3" applyNumberFormat="1" applyFont="1" applyBorder="1" applyAlignment="1">
      <alignment vertical="top" wrapText="1"/>
    </xf>
    <xf numFmtId="3" fontId="10" fillId="5" borderId="45" xfId="3" applyNumberFormat="1" applyFont="1" applyBorder="1" applyAlignment="1">
      <alignment vertical="top" wrapText="1"/>
    </xf>
    <xf numFmtId="3" fontId="10" fillId="5" borderId="65" xfId="3" applyNumberFormat="1" applyFont="1" applyBorder="1" applyAlignment="1">
      <alignment horizontal="right" vertical="top" wrapText="1"/>
    </xf>
    <xf numFmtId="3" fontId="10" fillId="5" borderId="41" xfId="3" applyNumberFormat="1" applyFont="1" applyBorder="1" applyAlignment="1">
      <alignment horizontal="right" vertical="top" wrapText="1"/>
    </xf>
    <xf numFmtId="3" fontId="10" fillId="5" borderId="33" xfId="3" applyNumberFormat="1" applyFont="1" applyBorder="1" applyAlignment="1">
      <alignment horizontal="right" vertical="top" wrapText="1"/>
    </xf>
    <xf numFmtId="3" fontId="10" fillId="5" borderId="17" xfId="3" applyNumberFormat="1" applyFont="1" applyBorder="1" applyAlignment="1">
      <alignment horizontal="right" vertical="top" wrapText="1"/>
    </xf>
    <xf numFmtId="3" fontId="10" fillId="5" borderId="66" xfId="3" applyNumberFormat="1" applyFont="1" applyBorder="1" applyAlignment="1">
      <alignment horizontal="right" vertical="top" wrapText="1"/>
    </xf>
    <xf numFmtId="3" fontId="10" fillId="5" borderId="44" xfId="3" applyNumberFormat="1" applyFont="1" applyBorder="1" applyAlignment="1">
      <alignment horizontal="right" vertical="top" wrapText="1"/>
    </xf>
    <xf numFmtId="3" fontId="10" fillId="5" borderId="42" xfId="3" applyNumberFormat="1" applyFont="1" applyBorder="1" applyAlignment="1">
      <alignment horizontal="right" vertical="top" wrapText="1"/>
    </xf>
    <xf numFmtId="3" fontId="10" fillId="5" borderId="43" xfId="3" applyNumberFormat="1" applyFont="1" applyBorder="1" applyAlignment="1">
      <alignment horizontal="right" vertical="top" wrapText="1"/>
    </xf>
    <xf numFmtId="3" fontId="10" fillId="5" borderId="45" xfId="3" applyNumberFormat="1" applyFont="1" applyBorder="1" applyAlignment="1">
      <alignment horizontal="right" vertical="top" wrapText="1"/>
    </xf>
    <xf numFmtId="3" fontId="7" fillId="4" borderId="76" xfId="2" applyNumberFormat="1" applyBorder="1" applyAlignment="1">
      <alignment horizontal="right" vertical="top" wrapText="1"/>
    </xf>
    <xf numFmtId="3" fontId="7" fillId="4" borderId="40" xfId="2" applyNumberFormat="1" applyBorder="1" applyAlignment="1">
      <alignment horizontal="right" vertical="top" wrapText="1"/>
    </xf>
    <xf numFmtId="3" fontId="7" fillId="4" borderId="39" xfId="2" applyNumberFormat="1" applyBorder="1" applyAlignment="1">
      <alignment vertical="top" wrapText="1"/>
    </xf>
    <xf numFmtId="3" fontId="7" fillId="4" borderId="36" xfId="2" applyNumberFormat="1" applyBorder="1" applyAlignment="1">
      <alignment vertical="top" wrapText="1"/>
    </xf>
    <xf numFmtId="3" fontId="7" fillId="4" borderId="37" xfId="2" applyNumberFormat="1" applyBorder="1" applyAlignment="1">
      <alignment vertical="top" wrapText="1"/>
    </xf>
    <xf numFmtId="3" fontId="7" fillId="4" borderId="77" xfId="2" applyNumberFormat="1" applyBorder="1" applyAlignment="1">
      <alignment vertical="top" wrapText="1"/>
    </xf>
    <xf numFmtId="3" fontId="7" fillId="4" borderId="16" xfId="2" applyNumberFormat="1" applyBorder="1" applyAlignment="1">
      <alignment vertical="top" wrapText="1"/>
    </xf>
    <xf numFmtId="3" fontId="7" fillId="4" borderId="30" xfId="2" applyNumberFormat="1" applyBorder="1" applyAlignment="1">
      <alignment vertical="top" wrapText="1"/>
    </xf>
    <xf numFmtId="0" fontId="31" fillId="0" borderId="0" xfId="0" applyFont="1"/>
    <xf numFmtId="0" fontId="31" fillId="0" borderId="0" xfId="0" applyFont="1" applyAlignment="1">
      <alignment horizontal="right"/>
    </xf>
    <xf numFmtId="0" fontId="33" fillId="0" borderId="0" xfId="0" applyFont="1" applyFill="1" applyBorder="1" applyAlignment="1">
      <alignment horizontal="center" vertical="center" wrapText="1"/>
    </xf>
    <xf numFmtId="0" fontId="32" fillId="12" borderId="62" xfId="0" applyFont="1" applyFill="1" applyBorder="1" applyAlignment="1">
      <alignment vertical="top"/>
    </xf>
    <xf numFmtId="0" fontId="32" fillId="12" borderId="0" xfId="0" applyFont="1" applyFill="1" applyBorder="1" applyAlignment="1">
      <alignment vertical="top"/>
    </xf>
    <xf numFmtId="0" fontId="32" fillId="12" borderId="22" xfId="0" applyFont="1" applyFill="1" applyBorder="1" applyAlignment="1">
      <alignment vertical="top"/>
    </xf>
    <xf numFmtId="0" fontId="32" fillId="12" borderId="6" xfId="0" applyFont="1" applyFill="1" applyBorder="1" applyAlignment="1">
      <alignment vertical="top"/>
    </xf>
    <xf numFmtId="0" fontId="32" fillId="0" borderId="0" xfId="0" applyFont="1" applyFill="1" applyBorder="1" applyAlignment="1">
      <alignment vertical="top" wrapText="1"/>
    </xf>
    <xf numFmtId="0" fontId="31" fillId="0" borderId="0" xfId="0" applyFont="1" applyBorder="1"/>
    <xf numFmtId="0" fontId="31" fillId="0" borderId="0" xfId="0" applyFont="1" applyFill="1" applyBorder="1" applyAlignment="1">
      <alignment horizontal="left"/>
    </xf>
    <xf numFmtId="0" fontId="37" fillId="14" borderId="26" xfId="0" applyFont="1" applyFill="1" applyBorder="1"/>
    <xf numFmtId="1" fontId="37" fillId="0" borderId="0" xfId="0" applyNumberFormat="1" applyFont="1" applyFill="1" applyBorder="1"/>
    <xf numFmtId="0" fontId="31" fillId="0" borderId="0" xfId="0" applyFont="1" applyFill="1"/>
    <xf numFmtId="0" fontId="38" fillId="0" borderId="0" xfId="0" applyFont="1"/>
    <xf numFmtId="0" fontId="2" fillId="6" borderId="46" xfId="0" applyFont="1" applyFill="1" applyBorder="1" applyAlignment="1">
      <alignment horizontal="center" vertical="top" wrapText="1"/>
    </xf>
    <xf numFmtId="0" fontId="2" fillId="6" borderId="68" xfId="0" applyFont="1" applyFill="1" applyBorder="1" applyAlignment="1">
      <alignment horizontal="center" vertical="top" wrapText="1"/>
    </xf>
    <xf numFmtId="0" fontId="2" fillId="6" borderId="48" xfId="0" applyFont="1" applyFill="1" applyBorder="1" applyAlignment="1">
      <alignment horizontal="center" vertical="top" wrapText="1"/>
    </xf>
    <xf numFmtId="0" fontId="2" fillId="6" borderId="49" xfId="0" applyFont="1" applyFill="1" applyBorder="1" applyAlignment="1">
      <alignment horizontal="center" vertical="top" wrapText="1"/>
    </xf>
    <xf numFmtId="0" fontId="2" fillId="0" borderId="31" xfId="0" applyFont="1" applyBorder="1" applyAlignment="1">
      <alignment horizontal="left"/>
    </xf>
    <xf numFmtId="3" fontId="7" fillId="4" borderId="63" xfId="2" applyNumberFormat="1" applyFont="1" applyBorder="1" applyAlignment="1">
      <alignment horizontal="right"/>
    </xf>
    <xf numFmtId="3" fontId="7" fillId="4" borderId="74" xfId="2" applyNumberFormat="1" applyFont="1" applyBorder="1"/>
    <xf numFmtId="3" fontId="7" fillId="4" borderId="29" xfId="2" applyNumberFormat="1" applyFont="1" applyBorder="1"/>
    <xf numFmtId="3" fontId="7" fillId="4" borderId="61" xfId="2" applyNumberFormat="1" applyFont="1" applyBorder="1"/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3" fontId="7" fillId="4" borderId="64" xfId="2" applyNumberFormat="1" applyFont="1" applyBorder="1" applyAlignment="1">
      <alignment horizontal="right"/>
    </xf>
    <xf numFmtId="3" fontId="7" fillId="4" borderId="57" xfId="2" applyNumberFormat="1" applyFont="1" applyBorder="1"/>
    <xf numFmtId="3" fontId="7" fillId="4" borderId="69" xfId="2" applyNumberFormat="1" applyFont="1" applyBorder="1"/>
    <xf numFmtId="3" fontId="7" fillId="4" borderId="59" xfId="2" applyNumberFormat="1" applyFont="1" applyBorder="1"/>
    <xf numFmtId="3" fontId="7" fillId="4" borderId="71" xfId="2" applyNumberFormat="1" applyFont="1" applyBorder="1"/>
    <xf numFmtId="3" fontId="7" fillId="4" borderId="27" xfId="2" applyNumberFormat="1" applyFont="1" applyBorder="1"/>
    <xf numFmtId="3" fontId="7" fillId="4" borderId="79" xfId="2" applyNumberFormat="1" applyFont="1" applyBorder="1"/>
    <xf numFmtId="3" fontId="7" fillId="4" borderId="16" xfId="2" applyNumberFormat="1" applyFont="1" applyBorder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Fill="1"/>
    <xf numFmtId="0" fontId="0" fillId="0" borderId="6" xfId="0" applyBorder="1"/>
    <xf numFmtId="0" fontId="0" fillId="0" borderId="5" xfId="0" applyBorder="1"/>
    <xf numFmtId="0" fontId="0" fillId="0" borderId="53" xfId="0" applyBorder="1" applyAlignment="1">
      <alignment horizontal="center" vertical="center"/>
    </xf>
    <xf numFmtId="0" fontId="0" fillId="0" borderId="13" xfId="0" applyBorder="1"/>
    <xf numFmtId="2" fontId="3" fillId="15" borderId="62" xfId="1" applyNumberFormat="1" applyFont="1" applyFill="1" applyBorder="1" applyAlignment="1">
      <alignment vertical="top" wrapText="1"/>
    </xf>
    <xf numFmtId="1" fontId="40" fillId="3" borderId="5" xfId="1" applyNumberFormat="1" applyFont="1" applyBorder="1" applyAlignment="1">
      <alignment horizontal="right" vertical="top" wrapText="1"/>
    </xf>
    <xf numFmtId="0" fontId="28" fillId="0" borderId="0" xfId="0" applyFont="1" applyBorder="1"/>
    <xf numFmtId="0" fontId="9" fillId="0" borderId="0" xfId="0" applyFont="1" applyFill="1" applyBorder="1" applyAlignment="1">
      <alignment horizontal="center" vertical="top" wrapText="1"/>
    </xf>
    <xf numFmtId="3" fontId="7" fillId="0" borderId="0" xfId="2" applyNumberFormat="1" applyFill="1" applyBorder="1"/>
    <xf numFmtId="0" fontId="8" fillId="0" borderId="49" xfId="0" applyFont="1" applyBorder="1" applyAlignment="1"/>
    <xf numFmtId="0" fontId="8" fillId="0" borderId="87" xfId="0" applyFont="1" applyBorder="1" applyAlignment="1"/>
    <xf numFmtId="0" fontId="0" fillId="0" borderId="88" xfId="0" applyFont="1" applyBorder="1" applyAlignment="1">
      <alignment horizontal="left"/>
    </xf>
    <xf numFmtId="0" fontId="9" fillId="7" borderId="27" xfId="0" applyFont="1" applyFill="1" applyBorder="1" applyAlignment="1">
      <alignment horizontal="center" vertical="top" wrapText="1"/>
    </xf>
    <xf numFmtId="0" fontId="0" fillId="0" borderId="6" xfId="0" applyFont="1" applyBorder="1" applyAlignment="1"/>
    <xf numFmtId="0" fontId="0" fillId="0" borderId="6" xfId="0" applyFont="1" applyBorder="1" applyAlignment="1">
      <alignment horizontal="right"/>
    </xf>
    <xf numFmtId="0" fontId="28" fillId="0" borderId="6" xfId="0" applyFont="1" applyBorder="1"/>
    <xf numFmtId="0" fontId="30" fillId="0" borderId="22" xfId="0" applyFont="1" applyBorder="1" applyAlignment="1"/>
    <xf numFmtId="0" fontId="37" fillId="14" borderId="15" xfId="0" applyFont="1" applyFill="1" applyBorder="1"/>
    <xf numFmtId="0" fontId="0" fillId="15" borderId="48" xfId="0" applyFill="1" applyBorder="1"/>
    <xf numFmtId="0" fontId="0" fillId="15" borderId="20" xfId="0" applyFill="1" applyBorder="1"/>
    <xf numFmtId="0" fontId="0" fillId="15" borderId="67" xfId="0" applyFill="1" applyBorder="1"/>
    <xf numFmtId="0" fontId="0" fillId="15" borderId="83" xfId="0" applyFill="1" applyBorder="1"/>
    <xf numFmtId="0" fontId="32" fillId="12" borderId="13" xfId="0" applyFont="1" applyFill="1" applyBorder="1" applyAlignment="1">
      <alignment horizontal="center" vertical="center" wrapText="1"/>
    </xf>
    <xf numFmtId="0" fontId="34" fillId="15" borderId="98" xfId="0" applyFont="1" applyFill="1" applyBorder="1" applyAlignment="1">
      <alignment vertical="center"/>
    </xf>
    <xf numFmtId="0" fontId="34" fillId="15" borderId="97" xfId="0" applyFont="1" applyFill="1" applyBorder="1" applyAlignment="1">
      <alignment vertical="center"/>
    </xf>
    <xf numFmtId="0" fontId="32" fillId="12" borderId="21" xfId="0" applyFont="1" applyFill="1" applyBorder="1" applyAlignment="1">
      <alignment vertical="center"/>
    </xf>
    <xf numFmtId="0" fontId="32" fillId="12" borderId="8" xfId="0" applyFont="1" applyFill="1" applyBorder="1" applyAlignment="1">
      <alignment vertical="center" wrapText="1"/>
    </xf>
    <xf numFmtId="0" fontId="32" fillId="12" borderId="14" xfId="0" applyFont="1" applyFill="1" applyBorder="1" applyAlignment="1">
      <alignment vertical="center"/>
    </xf>
    <xf numFmtId="0" fontId="32" fillId="12" borderId="13" xfId="0" applyFont="1" applyFill="1" applyBorder="1" applyAlignment="1">
      <alignment vertical="center"/>
    </xf>
    <xf numFmtId="0" fontId="32" fillId="12" borderId="14" xfId="0" applyFont="1" applyFill="1" applyBorder="1" applyAlignment="1">
      <alignment horizontal="center" vertical="center" wrapText="1"/>
    </xf>
    <xf numFmtId="0" fontId="32" fillId="12" borderId="21" xfId="0" applyFont="1" applyFill="1" applyBorder="1" applyAlignment="1">
      <alignment horizontal="center" vertical="center" wrapText="1"/>
    </xf>
    <xf numFmtId="0" fontId="32" fillId="12" borderId="22" xfId="0" applyFont="1" applyFill="1" applyBorder="1" applyAlignment="1">
      <alignment horizontal="center" vertical="center" wrapText="1"/>
    </xf>
    <xf numFmtId="0" fontId="32" fillId="12" borderId="0" xfId="0" applyFont="1" applyFill="1" applyBorder="1" applyAlignment="1">
      <alignment horizontal="center" vertical="center" wrapText="1"/>
    </xf>
    <xf numFmtId="0" fontId="31" fillId="0" borderId="93" xfId="0" applyFont="1" applyBorder="1" applyAlignment="1">
      <alignment horizontal="center" vertical="center"/>
    </xf>
    <xf numFmtId="0" fontId="37" fillId="14" borderId="23" xfId="0" applyFont="1" applyFill="1" applyBorder="1" applyAlignment="1">
      <alignment horizontal="center" vertical="center"/>
    </xf>
    <xf numFmtId="0" fontId="39" fillId="0" borderId="22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6" xfId="0" applyFont="1" applyFill="1" applyBorder="1" applyAlignment="1">
      <alignment horizontal="center" vertical="center"/>
    </xf>
    <xf numFmtId="0" fontId="32" fillId="12" borderId="6" xfId="0" applyFont="1" applyFill="1" applyBorder="1" applyAlignment="1">
      <alignment horizontal="center" vertical="center" wrapText="1"/>
    </xf>
    <xf numFmtId="2" fontId="37" fillId="14" borderId="27" xfId="0" applyNumberFormat="1" applyFont="1" applyFill="1" applyBorder="1" applyAlignment="1">
      <alignment horizontal="center" vertical="center"/>
    </xf>
    <xf numFmtId="0" fontId="32" fillId="12" borderId="6" xfId="0" applyFont="1" applyFill="1" applyBorder="1" applyAlignment="1">
      <alignment horizontal="center" vertical="top" wrapText="1"/>
    </xf>
    <xf numFmtId="0" fontId="32" fillId="12" borderId="14" xfId="0" applyFont="1" applyFill="1" applyBorder="1" applyAlignment="1">
      <alignment horizontal="center" vertical="center"/>
    </xf>
    <xf numFmtId="0" fontId="32" fillId="12" borderId="21" xfId="0" applyFont="1" applyFill="1" applyBorder="1" applyAlignment="1">
      <alignment horizontal="center" vertical="center"/>
    </xf>
    <xf numFmtId="0" fontId="32" fillId="12" borderId="13" xfId="0" applyFont="1" applyFill="1" applyBorder="1" applyAlignment="1">
      <alignment horizontal="center" vertical="center"/>
    </xf>
    <xf numFmtId="0" fontId="32" fillId="12" borderId="22" xfId="0" applyFont="1" applyFill="1" applyBorder="1" applyAlignment="1">
      <alignment horizontal="center" vertical="center"/>
    </xf>
    <xf numFmtId="0" fontId="32" fillId="12" borderId="0" xfId="0" applyFont="1" applyFill="1" applyBorder="1" applyAlignment="1">
      <alignment horizontal="center" vertical="center"/>
    </xf>
    <xf numFmtId="0" fontId="32" fillId="12" borderId="6" xfId="0" applyFont="1" applyFill="1" applyBorder="1" applyAlignment="1">
      <alignment horizontal="center" vertical="center"/>
    </xf>
    <xf numFmtId="0" fontId="37" fillId="14" borderId="26" xfId="0" applyFont="1" applyFill="1" applyBorder="1" applyAlignment="1">
      <alignment horizontal="center" vertical="center"/>
    </xf>
    <xf numFmtId="0" fontId="31" fillId="15" borderId="93" xfId="0" applyFont="1" applyFill="1" applyBorder="1" applyAlignment="1">
      <alignment horizontal="center" vertical="center"/>
    </xf>
    <xf numFmtId="0" fontId="31" fillId="15" borderId="96" xfId="0" applyFont="1" applyFill="1" applyBorder="1" applyAlignment="1">
      <alignment horizontal="center" vertical="center"/>
    </xf>
    <xf numFmtId="0" fontId="32" fillId="12" borderId="8" xfId="0" applyFont="1" applyFill="1" applyBorder="1" applyAlignment="1">
      <alignment horizontal="left" vertical="center"/>
    </xf>
    <xf numFmtId="0" fontId="32" fillId="12" borderId="21" xfId="0" applyFont="1" applyFill="1" applyBorder="1" applyAlignment="1">
      <alignment horizontal="left" vertical="center"/>
    </xf>
    <xf numFmtId="0" fontId="36" fillId="15" borderId="98" xfId="0" applyFont="1" applyFill="1" applyBorder="1" applyAlignment="1">
      <alignment horizontal="left" vertical="center"/>
    </xf>
    <xf numFmtId="0" fontId="35" fillId="15" borderId="98" xfId="0" applyFont="1" applyFill="1" applyBorder="1" applyAlignment="1">
      <alignment horizontal="left" vertical="center"/>
    </xf>
    <xf numFmtId="0" fontId="37" fillId="14" borderId="15" xfId="0" applyFont="1" applyFill="1" applyBorder="1" applyAlignment="1">
      <alignment horizontal="left" vertical="center"/>
    </xf>
    <xf numFmtId="3" fontId="7" fillId="4" borderId="100" xfId="2" applyNumberFormat="1" applyBorder="1" applyAlignment="1">
      <alignment horizontal="right" vertical="top" wrapText="1"/>
    </xf>
    <xf numFmtId="3" fontId="10" fillId="5" borderId="78" xfId="3" applyNumberFormat="1" applyFont="1" applyBorder="1" applyAlignment="1">
      <alignment horizontal="right" vertical="top" wrapText="1"/>
    </xf>
    <xf numFmtId="3" fontId="10" fillId="5" borderId="101" xfId="3" applyNumberFormat="1" applyFont="1" applyBorder="1" applyAlignment="1">
      <alignment horizontal="right" vertical="top" wrapText="1"/>
    </xf>
    <xf numFmtId="3" fontId="10" fillId="5" borderId="102" xfId="3" applyNumberFormat="1" applyFont="1" applyBorder="1" applyAlignment="1">
      <alignment horizontal="right" vertical="top" wrapText="1"/>
    </xf>
    <xf numFmtId="3" fontId="7" fillId="4" borderId="103" xfId="2" applyNumberFormat="1" applyBorder="1" applyAlignment="1">
      <alignment vertical="top" wrapText="1"/>
    </xf>
    <xf numFmtId="3" fontId="10" fillId="5" borderId="78" xfId="3" applyNumberFormat="1" applyFont="1" applyBorder="1" applyAlignment="1">
      <alignment vertical="top" wrapText="1"/>
    </xf>
    <xf numFmtId="3" fontId="10" fillId="5" borderId="101" xfId="3" applyNumberFormat="1" applyFont="1" applyBorder="1" applyAlignment="1">
      <alignment vertical="top" wrapText="1"/>
    </xf>
    <xf numFmtId="3" fontId="10" fillId="5" borderId="102" xfId="3" applyNumberFormat="1" applyFont="1" applyBorder="1" applyAlignment="1">
      <alignment vertical="top" wrapText="1"/>
    </xf>
    <xf numFmtId="3" fontId="7" fillId="4" borderId="80" xfId="2" applyNumberFormat="1" applyBorder="1" applyAlignment="1">
      <alignment horizontal="right" vertical="top" wrapText="1"/>
    </xf>
    <xf numFmtId="3" fontId="7" fillId="4" borderId="81" xfId="2" applyNumberFormat="1" applyBorder="1" applyAlignment="1">
      <alignment vertical="top" wrapText="1"/>
    </xf>
    <xf numFmtId="0" fontId="0" fillId="0" borderId="0" xfId="0" applyAlignment="1">
      <alignment horizontal="center"/>
    </xf>
    <xf numFmtId="0" fontId="8" fillId="16" borderId="0" xfId="0" applyFont="1" applyFill="1"/>
    <xf numFmtId="0" fontId="8" fillId="16" borderId="0" xfId="0" applyFont="1" applyFill="1" applyAlignment="1">
      <alignment horizontal="left"/>
    </xf>
    <xf numFmtId="0" fontId="8" fillId="0" borderId="57" xfId="0" applyFont="1" applyBorder="1" applyAlignment="1">
      <alignment horizontal="center" vertical="center" wrapText="1"/>
    </xf>
    <xf numFmtId="0" fontId="29" fillId="0" borderId="107" xfId="0" applyFont="1" applyBorder="1" applyAlignment="1">
      <alignment horizontal="center" wrapText="1"/>
    </xf>
    <xf numFmtId="0" fontId="29" fillId="0" borderId="109" xfId="0" applyFont="1" applyBorder="1" applyAlignment="1">
      <alignment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8" fillId="0" borderId="11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0" fontId="8" fillId="0" borderId="10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0" fillId="0" borderId="104" xfId="0" applyFont="1" applyBorder="1" applyAlignment="1">
      <alignment horizontal="center" vertical="center" wrapText="1"/>
    </xf>
    <xf numFmtId="0" fontId="0" fillId="0" borderId="105" xfId="0" applyFont="1" applyBorder="1" applyAlignment="1">
      <alignment horizontal="center" vertical="center" wrapText="1"/>
    </xf>
    <xf numFmtId="0" fontId="0" fillId="15" borderId="82" xfId="0" applyFill="1" applyBorder="1"/>
    <xf numFmtId="0" fontId="0" fillId="15" borderId="83" xfId="0" applyFill="1" applyBorder="1" applyAlignment="1">
      <alignment horizontal="center"/>
    </xf>
    <xf numFmtId="0" fontId="0" fillId="15" borderId="20" xfId="0" applyFill="1" applyBorder="1" applyAlignment="1">
      <alignment horizontal="center"/>
    </xf>
    <xf numFmtId="0" fontId="0" fillId="15" borderId="82" xfId="0" applyFill="1" applyBorder="1" applyAlignment="1">
      <alignment horizontal="center"/>
    </xf>
    <xf numFmtId="0" fontId="29" fillId="0" borderId="106" xfId="0" applyFont="1" applyBorder="1" applyAlignment="1">
      <alignment horizontal="center" wrapText="1"/>
    </xf>
    <xf numFmtId="0" fontId="0" fillId="15" borderId="91" xfId="0" applyFill="1" applyBorder="1" applyAlignment="1">
      <alignment horizontal="center"/>
    </xf>
    <xf numFmtId="0" fontId="30" fillId="9" borderId="57" xfId="0" applyFont="1" applyFill="1" applyBorder="1" applyAlignment="1">
      <alignment horizontal="left" vertical="top"/>
    </xf>
    <xf numFmtId="0" fontId="0" fillId="15" borderId="110" xfId="0" applyFill="1" applyBorder="1" applyAlignment="1"/>
    <xf numFmtId="0" fontId="0" fillId="15" borderId="104" xfId="0" applyFill="1" applyBorder="1" applyAlignment="1">
      <alignment horizontal="left"/>
    </xf>
    <xf numFmtId="0" fontId="0" fillId="15" borderId="104" xfId="0" applyFill="1" applyBorder="1" applyAlignment="1">
      <alignment horizontal="center"/>
    </xf>
    <xf numFmtId="0" fontId="0" fillId="15" borderId="105" xfId="0" applyFill="1" applyBorder="1"/>
    <xf numFmtId="0" fontId="29" fillId="0" borderId="108" xfId="0" applyFont="1" applyBorder="1" applyAlignment="1">
      <alignment wrapText="1"/>
    </xf>
    <xf numFmtId="0" fontId="0" fillId="15" borderId="90" xfId="0" applyFill="1" applyBorder="1" applyAlignment="1">
      <alignment horizontal="center"/>
    </xf>
    <xf numFmtId="0" fontId="0" fillId="15" borderId="92" xfId="0" applyFill="1" applyBorder="1" applyAlignment="1">
      <alignment horizontal="center"/>
    </xf>
    <xf numFmtId="0" fontId="0" fillId="15" borderId="92" xfId="0" applyFill="1" applyBorder="1"/>
    <xf numFmtId="0" fontId="29" fillId="0" borderId="26" xfId="0" applyFont="1" applyBorder="1" applyAlignment="1">
      <alignment horizontal="center" wrapText="1"/>
    </xf>
    <xf numFmtId="0" fontId="0" fillId="15" borderId="110" xfId="0" applyFill="1" applyBorder="1" applyAlignment="1">
      <alignment horizontal="center"/>
    </xf>
    <xf numFmtId="0" fontId="0" fillId="15" borderId="20" xfId="0" applyFill="1" applyBorder="1" applyAlignment="1">
      <alignment horizontal="center" vertical="top" wrapText="1"/>
    </xf>
    <xf numFmtId="0" fontId="47" fillId="0" borderId="0" xfId="0" applyFont="1"/>
    <xf numFmtId="2" fontId="37" fillId="14" borderId="57" xfId="0" applyNumberFormat="1" applyFont="1" applyFill="1" applyBorder="1" applyAlignment="1">
      <alignment horizontal="center" vertical="center"/>
    </xf>
    <xf numFmtId="2" fontId="37" fillId="14" borderId="26" xfId="0" applyNumberFormat="1" applyFont="1" applyFill="1" applyBorder="1" applyAlignment="1">
      <alignment horizontal="center" vertical="center"/>
    </xf>
    <xf numFmtId="0" fontId="32" fillId="12" borderId="62" xfId="0" applyFont="1" applyFill="1" applyBorder="1" applyAlignment="1">
      <alignment horizontal="center" vertical="top" wrapText="1"/>
    </xf>
    <xf numFmtId="0" fontId="32" fillId="12" borderId="6" xfId="0" applyFont="1" applyFill="1" applyBorder="1" applyAlignment="1">
      <alignment vertical="center"/>
    </xf>
    <xf numFmtId="0" fontId="32" fillId="12" borderId="0" xfId="0" applyFont="1" applyFill="1" applyBorder="1" applyAlignment="1">
      <alignment vertical="center"/>
    </xf>
    <xf numFmtId="0" fontId="32" fillId="12" borderId="22" xfId="0" applyFont="1" applyFill="1" applyBorder="1" applyAlignment="1">
      <alignment vertical="center"/>
    </xf>
    <xf numFmtId="0" fontId="32" fillId="12" borderId="62" xfId="0" applyFont="1" applyFill="1" applyBorder="1" applyAlignment="1">
      <alignment vertical="center" wrapText="1"/>
    </xf>
    <xf numFmtId="0" fontId="8" fillId="9" borderId="111" xfId="0" applyFont="1" applyFill="1" applyBorder="1"/>
    <xf numFmtId="0" fontId="8" fillId="9" borderId="107" xfId="0" applyFont="1" applyFill="1" applyBorder="1"/>
    <xf numFmtId="0" fontId="8" fillId="9" borderId="109" xfId="0" applyFont="1" applyFill="1" applyBorder="1"/>
    <xf numFmtId="0" fontId="0" fillId="20" borderId="83" xfId="0" applyFill="1" applyBorder="1"/>
    <xf numFmtId="0" fontId="0" fillId="20" borderId="20" xfId="0" applyFill="1" applyBorder="1"/>
    <xf numFmtId="0" fontId="29" fillId="15" borderId="20" xfId="0" applyFont="1" applyFill="1" applyBorder="1"/>
    <xf numFmtId="0" fontId="39" fillId="15" borderId="113" xfId="0" applyFont="1" applyFill="1" applyBorder="1" applyAlignment="1">
      <alignment horizontal="center" vertical="center"/>
    </xf>
    <xf numFmtId="0" fontId="39" fillId="15" borderId="114" xfId="0" applyFont="1" applyFill="1" applyBorder="1" applyAlignment="1">
      <alignment horizontal="center" vertical="center"/>
    </xf>
    <xf numFmtId="0" fontId="39" fillId="15" borderId="115" xfId="0" applyFont="1" applyFill="1" applyBorder="1" applyAlignment="1">
      <alignment horizontal="center" vertical="center"/>
    </xf>
    <xf numFmtId="0" fontId="39" fillId="15" borderId="116" xfId="0" applyFont="1" applyFill="1" applyBorder="1" applyAlignment="1">
      <alignment horizontal="center" vertical="center"/>
    </xf>
    <xf numFmtId="0" fontId="39" fillId="15" borderId="117" xfId="0" applyFont="1" applyFill="1" applyBorder="1" applyAlignment="1">
      <alignment horizontal="center" vertical="center"/>
    </xf>
    <xf numFmtId="0" fontId="39" fillId="15" borderId="118" xfId="0" applyFont="1" applyFill="1" applyBorder="1" applyAlignment="1">
      <alignment horizontal="center" vertical="center"/>
    </xf>
    <xf numFmtId="0" fontId="39" fillId="15" borderId="119" xfId="0" applyFont="1" applyFill="1" applyBorder="1" applyAlignment="1">
      <alignment horizontal="center" vertical="center"/>
    </xf>
    <xf numFmtId="0" fontId="39" fillId="15" borderId="120" xfId="0" applyFont="1" applyFill="1" applyBorder="1" applyAlignment="1">
      <alignment horizontal="center" vertical="center"/>
    </xf>
    <xf numFmtId="0" fontId="39" fillId="15" borderId="121" xfId="0" applyFont="1" applyFill="1" applyBorder="1" applyAlignment="1">
      <alignment horizontal="center" vertical="center"/>
    </xf>
    <xf numFmtId="0" fontId="0" fillId="20" borderId="20" xfId="0" applyFill="1" applyBorder="1" applyAlignment="1">
      <alignment wrapText="1"/>
    </xf>
    <xf numFmtId="0" fontId="50" fillId="18" borderId="83" xfId="6" applyFont="1" applyFill="1" applyBorder="1" applyAlignment="1">
      <alignment vertical="center"/>
    </xf>
    <xf numFmtId="0" fontId="50" fillId="18" borderId="20" xfId="6" applyFont="1" applyFill="1" applyBorder="1" applyAlignment="1">
      <alignment vertical="center"/>
    </xf>
    <xf numFmtId="0" fontId="0" fillId="15" borderId="20" xfId="0" applyFill="1" applyBorder="1" applyAlignment="1">
      <alignment wrapText="1"/>
    </xf>
    <xf numFmtId="0" fontId="8" fillId="0" borderId="48" xfId="0" applyFont="1" applyBorder="1" applyAlignment="1">
      <alignment horizont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16" borderId="92" xfId="0" applyFont="1" applyFill="1" applyBorder="1" applyProtection="1"/>
    <xf numFmtId="0" fontId="8" fillId="16" borderId="28" xfId="0" applyFont="1" applyFill="1" applyBorder="1" applyProtection="1"/>
    <xf numFmtId="0" fontId="8" fillId="16" borderId="82" xfId="0" applyFont="1" applyFill="1" applyBorder="1" applyProtection="1"/>
    <xf numFmtId="164" fontId="8" fillId="16" borderId="20" xfId="5" applyNumberFormat="1" applyFont="1" applyFill="1" applyBorder="1" applyProtection="1"/>
    <xf numFmtId="164" fontId="8" fillId="16" borderId="92" xfId="5" applyNumberFormat="1" applyFont="1" applyFill="1" applyBorder="1" applyProtection="1"/>
    <xf numFmtId="0" fontId="8" fillId="0" borderId="92" xfId="0" applyFont="1" applyBorder="1" applyProtection="1"/>
    <xf numFmtId="0" fontId="8" fillId="19" borderId="28" xfId="0" applyFont="1" applyFill="1" applyBorder="1" applyProtection="1"/>
    <xf numFmtId="0" fontId="8" fillId="19" borderId="82" xfId="0" applyFont="1" applyFill="1" applyBorder="1" applyProtection="1"/>
    <xf numFmtId="0" fontId="8" fillId="18" borderId="92" xfId="0" applyFont="1" applyFill="1" applyBorder="1" applyProtection="1"/>
    <xf numFmtId="0" fontId="8" fillId="18" borderId="28" xfId="0" applyFont="1" applyFill="1" applyBorder="1" applyProtection="1"/>
    <xf numFmtId="0" fontId="0" fillId="18" borderId="82" xfId="0" applyFont="1" applyFill="1" applyBorder="1" applyProtection="1"/>
    <xf numFmtId="0" fontId="8" fillId="18" borderId="89" xfId="0" applyFont="1" applyFill="1" applyBorder="1" applyProtection="1"/>
    <xf numFmtId="0" fontId="8" fillId="18" borderId="18" xfId="0" applyFont="1" applyFill="1" applyBorder="1" applyProtection="1"/>
    <xf numFmtId="0" fontId="0" fillId="18" borderId="85" xfId="0" applyFont="1" applyFill="1" applyBorder="1" applyProtection="1"/>
    <xf numFmtId="0" fontId="0" fillId="0" borderId="6" xfId="0" applyFont="1" applyBorder="1" applyAlignment="1">
      <alignment horizontal="left"/>
    </xf>
    <xf numFmtId="3" fontId="7" fillId="4" borderId="62" xfId="2" applyNumberFormat="1" applyBorder="1" applyAlignment="1">
      <alignment horizontal="right"/>
    </xf>
    <xf numFmtId="0" fontId="31" fillId="15" borderId="122" xfId="0" applyFont="1" applyFill="1" applyBorder="1" applyAlignment="1">
      <alignment horizontal="center" vertical="center"/>
    </xf>
    <xf numFmtId="0" fontId="31" fillId="0" borderId="94" xfId="0" applyFont="1" applyFill="1" applyBorder="1" applyAlignment="1">
      <alignment horizontal="center" vertical="center"/>
    </xf>
    <xf numFmtId="0" fontId="31" fillId="0" borderId="93" xfId="0" applyFont="1" applyFill="1" applyBorder="1" applyAlignment="1">
      <alignment horizontal="center" vertical="center"/>
    </xf>
    <xf numFmtId="3" fontId="7" fillId="4" borderId="74" xfId="2" applyNumberFormat="1" applyBorder="1" applyProtection="1">
      <protection locked="0"/>
    </xf>
    <xf numFmtId="3" fontId="7" fillId="4" borderId="29" xfId="2" applyNumberFormat="1" applyBorder="1" applyProtection="1">
      <protection locked="0"/>
    </xf>
    <xf numFmtId="3" fontId="7" fillId="4" borderId="61" xfId="2" applyNumberFormat="1" applyBorder="1" applyProtection="1">
      <protection locked="0"/>
    </xf>
    <xf numFmtId="0" fontId="5" fillId="21" borderId="4" xfId="0" applyFont="1" applyFill="1" applyBorder="1" applyAlignment="1">
      <alignment horizontal="left" vertical="top" wrapText="1"/>
    </xf>
    <xf numFmtId="0" fontId="5" fillId="21" borderId="5" xfId="0" applyFont="1" applyFill="1" applyBorder="1" applyAlignment="1">
      <alignment horizontal="justify" vertical="top" wrapText="1"/>
    </xf>
    <xf numFmtId="0" fontId="5" fillId="21" borderId="5" xfId="0" applyFont="1" applyFill="1" applyBorder="1" applyAlignment="1">
      <alignment horizontal="center" vertical="top" wrapText="1"/>
    </xf>
    <xf numFmtId="0" fontId="5" fillId="21" borderId="6" xfId="0" applyFont="1" applyFill="1" applyBorder="1" applyAlignment="1">
      <alignment horizontal="justify" vertical="top" wrapText="1"/>
    </xf>
    <xf numFmtId="0" fontId="5" fillId="21" borderId="22" xfId="0" applyFont="1" applyFill="1" applyBorder="1" applyAlignment="1">
      <alignment horizontal="left" vertical="top" wrapText="1"/>
    </xf>
    <xf numFmtId="0" fontId="5" fillId="21" borderId="57" xfId="0" applyFont="1" applyFill="1" applyBorder="1" applyAlignment="1">
      <alignment horizontal="justify" vertical="top" wrapText="1"/>
    </xf>
    <xf numFmtId="0" fontId="5" fillId="21" borderId="6" xfId="0" applyFont="1" applyFill="1" applyBorder="1" applyAlignment="1">
      <alignment horizontal="center" vertical="top" wrapText="1"/>
    </xf>
    <xf numFmtId="0" fontId="5" fillId="21" borderId="57" xfId="0" applyFont="1" applyFill="1" applyBorder="1" applyAlignment="1">
      <alignment horizontal="left" vertical="top" wrapText="1"/>
    </xf>
    <xf numFmtId="0" fontId="5" fillId="21" borderId="57" xfId="0" applyFont="1" applyFill="1" applyBorder="1" applyAlignment="1">
      <alignment horizontal="center" vertical="top" wrapText="1"/>
    </xf>
    <xf numFmtId="2" fontId="3" fillId="15" borderId="6" xfId="1" applyNumberFormat="1" applyFont="1" applyFill="1" applyBorder="1" applyAlignment="1">
      <alignment vertical="top" wrapText="1"/>
    </xf>
    <xf numFmtId="2" fontId="3" fillId="15" borderId="57" xfId="1" applyNumberFormat="1" applyFont="1" applyFill="1" applyBorder="1" applyAlignment="1">
      <alignment vertical="top" wrapText="1"/>
    </xf>
    <xf numFmtId="0" fontId="22" fillId="0" borderId="0" xfId="0" applyFont="1" applyAlignment="1" applyProtection="1">
      <alignment vertical="center"/>
    </xf>
    <xf numFmtId="0" fontId="0" fillId="0" borderId="0" xfId="0" applyProtection="1"/>
    <xf numFmtId="164" fontId="8" fillId="16" borderId="104" xfId="5" applyNumberFormat="1" applyFont="1" applyFill="1" applyBorder="1" applyProtection="1"/>
    <xf numFmtId="0" fontId="44" fillId="0" borderId="0" xfId="0" applyFont="1" applyFill="1" applyProtection="1"/>
    <xf numFmtId="0" fontId="8" fillId="0" borderId="92" xfId="0" applyFont="1" applyFill="1" applyBorder="1" applyProtection="1"/>
    <xf numFmtId="0" fontId="0" fillId="0" borderId="92" xfId="0" applyBorder="1" applyProtection="1"/>
    <xf numFmtId="0" fontId="0" fillId="0" borderId="28" xfId="0" applyBorder="1" applyProtection="1"/>
    <xf numFmtId="0" fontId="0" fillId="15" borderId="82" xfId="0" applyFont="1" applyFill="1" applyBorder="1" applyProtection="1"/>
    <xf numFmtId="0" fontId="0" fillId="0" borderId="0" xfId="0" applyFill="1" applyBorder="1" applyProtection="1"/>
    <xf numFmtId="0" fontId="0" fillId="15" borderId="82" xfId="0" applyFill="1" applyBorder="1" applyProtection="1"/>
    <xf numFmtId="0" fontId="0" fillId="0" borderId="0" xfId="0" applyFill="1" applyProtection="1"/>
    <xf numFmtId="0" fontId="0" fillId="0" borderId="0" xfId="0" applyAlignment="1" applyProtection="1"/>
    <xf numFmtId="44" fontId="35" fillId="15" borderId="123" xfId="7" applyFont="1" applyFill="1" applyBorder="1" applyAlignment="1">
      <alignment horizontal="left" vertical="center"/>
    </xf>
    <xf numFmtId="0" fontId="35" fillId="15" borderId="124" xfId="0" applyFont="1" applyFill="1" applyBorder="1" applyAlignment="1">
      <alignment horizontal="left" vertical="center"/>
    </xf>
    <xf numFmtId="44" fontId="35" fillId="15" borderId="126" xfId="7" applyFont="1" applyFill="1" applyBorder="1" applyAlignment="1">
      <alignment horizontal="left" vertical="center"/>
    </xf>
    <xf numFmtId="0" fontId="32" fillId="12" borderId="57" xfId="0" applyFont="1" applyFill="1" applyBorder="1" applyAlignment="1">
      <alignment horizontal="left" vertical="center"/>
    </xf>
    <xf numFmtId="0" fontId="35" fillId="15" borderId="124" xfId="0" applyFont="1" applyFill="1" applyBorder="1" applyAlignment="1">
      <alignment horizontal="center" vertical="center"/>
    </xf>
    <xf numFmtId="0" fontId="35" fillId="15" borderId="98" xfId="0" applyFont="1" applyFill="1" applyBorder="1" applyAlignment="1">
      <alignment horizontal="center" vertical="center"/>
    </xf>
    <xf numFmtId="44" fontId="45" fillId="17" borderId="125" xfId="7" applyFont="1" applyFill="1" applyBorder="1" applyAlignment="1" applyProtection="1">
      <alignment horizontal="center" vertical="center" wrapText="1"/>
    </xf>
    <xf numFmtId="0" fontId="32" fillId="12" borderId="57" xfId="0" applyFont="1" applyFill="1" applyBorder="1" applyAlignment="1">
      <alignment horizontal="center" vertical="center"/>
    </xf>
    <xf numFmtId="44" fontId="35" fillId="15" borderId="124" xfId="7" applyFont="1" applyFill="1" applyBorder="1" applyAlignment="1">
      <alignment horizontal="center" vertical="center"/>
    </xf>
    <xf numFmtId="44" fontId="35" fillId="15" borderId="98" xfId="7" applyFont="1" applyFill="1" applyBorder="1" applyAlignment="1">
      <alignment horizontal="center" vertical="center"/>
    </xf>
    <xf numFmtId="0" fontId="43" fillId="0" borderId="23" xfId="0" applyFont="1" applyBorder="1" applyAlignment="1">
      <alignment horizontal="center" vertical="center"/>
    </xf>
    <xf numFmtId="164" fontId="51" fillId="16" borderId="20" xfId="5" applyNumberFormat="1" applyFont="1" applyFill="1" applyBorder="1" applyProtection="1"/>
    <xf numFmtId="164" fontId="51" fillId="16" borderId="92" xfId="5" applyNumberFormat="1" applyFont="1" applyFill="1" applyBorder="1" applyProtection="1"/>
    <xf numFmtId="164" fontId="51" fillId="16" borderId="104" xfId="5" applyNumberFormat="1" applyFont="1" applyFill="1" applyBorder="1" applyProtection="1"/>
    <xf numFmtId="164" fontId="46" fillId="19" borderId="20" xfId="5" applyNumberFormat="1" applyFont="1" applyFill="1" applyBorder="1" applyProtection="1"/>
    <xf numFmtId="164" fontId="46" fillId="19" borderId="92" xfId="5" applyNumberFormat="1" applyFont="1" applyFill="1" applyBorder="1" applyProtection="1"/>
    <xf numFmtId="164" fontId="46" fillId="19" borderId="104" xfId="5" applyNumberFormat="1" applyFont="1" applyFill="1" applyBorder="1" applyProtection="1"/>
    <xf numFmtId="164" fontId="52" fillId="18" borderId="20" xfId="5" applyNumberFormat="1" applyFont="1" applyFill="1" applyBorder="1" applyProtection="1"/>
    <xf numFmtId="164" fontId="52" fillId="18" borderId="92" xfId="5" applyNumberFormat="1" applyFont="1" applyFill="1" applyBorder="1" applyProtection="1"/>
    <xf numFmtId="164" fontId="52" fillId="18" borderId="104" xfId="5" applyNumberFormat="1" applyFont="1" applyFill="1" applyBorder="1" applyProtection="1"/>
    <xf numFmtId="164" fontId="52" fillId="18" borderId="20" xfId="5" applyNumberFormat="1" applyFont="1" applyFill="1" applyBorder="1" applyAlignment="1" applyProtection="1">
      <alignment horizontal="center"/>
    </xf>
    <xf numFmtId="164" fontId="52" fillId="18" borderId="92" xfId="5" applyNumberFormat="1" applyFont="1" applyFill="1" applyBorder="1" applyAlignment="1" applyProtection="1">
      <alignment horizontal="center"/>
    </xf>
    <xf numFmtId="164" fontId="52" fillId="18" borderId="104" xfId="5" applyNumberFormat="1" applyFont="1" applyFill="1" applyBorder="1" applyAlignment="1" applyProtection="1">
      <alignment horizontal="center"/>
    </xf>
    <xf numFmtId="164" fontId="52" fillId="18" borderId="67" xfId="5" applyNumberFormat="1" applyFont="1" applyFill="1" applyBorder="1" applyProtection="1"/>
    <xf numFmtId="164" fontId="52" fillId="18" borderId="89" xfId="5" applyNumberFormat="1" applyFont="1" applyFill="1" applyBorder="1" applyProtection="1"/>
    <xf numFmtId="164" fontId="52" fillId="18" borderId="112" xfId="5" applyNumberFormat="1" applyFont="1" applyFill="1" applyBorder="1" applyProtection="1"/>
    <xf numFmtId="164" fontId="52" fillId="18" borderId="105" xfId="5" applyNumberFormat="1" applyFont="1" applyFill="1" applyBorder="1" applyProtection="1"/>
    <xf numFmtId="0" fontId="54" fillId="13" borderId="6" xfId="0" applyFont="1" applyFill="1" applyBorder="1" applyAlignment="1">
      <alignment horizontal="center" vertical="center"/>
    </xf>
    <xf numFmtId="3" fontId="54" fillId="19" borderId="22" xfId="0" applyNumberFormat="1" applyFont="1" applyFill="1" applyBorder="1" applyAlignment="1">
      <alignment horizontal="center" vertical="center"/>
    </xf>
    <xf numFmtId="3" fontId="54" fillId="19" borderId="6" xfId="0" applyNumberFormat="1" applyFont="1" applyFill="1" applyBorder="1" applyAlignment="1">
      <alignment horizontal="center" vertical="center"/>
    </xf>
    <xf numFmtId="0" fontId="54" fillId="19" borderId="94" xfId="0" applyFont="1" applyFill="1" applyBorder="1" applyAlignment="1">
      <alignment horizontal="center" vertical="center"/>
    </xf>
    <xf numFmtId="0" fontId="54" fillId="19" borderId="93" xfId="0" applyFont="1" applyFill="1" applyBorder="1" applyAlignment="1">
      <alignment horizontal="center" vertical="center"/>
    </xf>
    <xf numFmtId="0" fontId="31" fillId="15" borderId="22" xfId="0" applyFont="1" applyFill="1" applyBorder="1" applyAlignment="1">
      <alignment horizontal="center" vertical="center"/>
    </xf>
    <xf numFmtId="0" fontId="31" fillId="15" borderId="94" xfId="0" applyFont="1" applyFill="1" applyBorder="1" applyAlignment="1">
      <alignment horizontal="center" vertical="center"/>
    </xf>
    <xf numFmtId="0" fontId="31" fillId="15" borderId="95" xfId="0" applyFont="1" applyFill="1" applyBorder="1" applyAlignment="1">
      <alignment horizontal="center" vertical="center"/>
    </xf>
    <xf numFmtId="0" fontId="31" fillId="15" borderId="72" xfId="3" applyFont="1" applyFill="1" applyBorder="1" applyAlignment="1">
      <alignment horizontal="center"/>
    </xf>
    <xf numFmtId="0" fontId="31" fillId="15" borderId="99" xfId="3" applyFont="1" applyFill="1" applyBorder="1" applyAlignment="1">
      <alignment horizontal="center"/>
    </xf>
    <xf numFmtId="0" fontId="31" fillId="15" borderId="73" xfId="3" applyFont="1" applyFill="1" applyBorder="1" applyAlignment="1">
      <alignment horizontal="center"/>
    </xf>
    <xf numFmtId="0" fontId="53" fillId="19" borderId="53" xfId="0" applyFont="1" applyFill="1" applyBorder="1" applyAlignment="1">
      <alignment horizontal="center" vertical="center"/>
    </xf>
    <xf numFmtId="0" fontId="53" fillId="19" borderId="52" xfId="0" applyFont="1" applyFill="1" applyBorder="1" applyAlignment="1">
      <alignment horizontal="center" vertical="center"/>
    </xf>
    <xf numFmtId="0" fontId="46" fillId="19" borderId="86" xfId="0" applyFont="1" applyFill="1" applyBorder="1"/>
    <xf numFmtId="0" fontId="46" fillId="19" borderId="48" xfId="0" applyFont="1" applyFill="1" applyBorder="1"/>
    <xf numFmtId="0" fontId="46" fillId="19" borderId="20" xfId="0" applyFont="1" applyFill="1" applyBorder="1"/>
    <xf numFmtId="0" fontId="46" fillId="19" borderId="82" xfId="0" applyFont="1" applyFill="1" applyBorder="1"/>
    <xf numFmtId="0" fontId="46" fillId="19" borderId="67" xfId="0" applyFont="1" applyFill="1" applyBorder="1"/>
    <xf numFmtId="0" fontId="46" fillId="19" borderId="85" xfId="0" applyFont="1" applyFill="1" applyBorder="1"/>
    <xf numFmtId="0" fontId="46" fillId="19" borderId="84" xfId="0" applyFont="1" applyFill="1" applyBorder="1"/>
    <xf numFmtId="0" fontId="37" fillId="14" borderId="23" xfId="0" applyFont="1" applyFill="1" applyBorder="1"/>
    <xf numFmtId="0" fontId="32" fillId="12" borderId="8" xfId="0" applyFont="1" applyFill="1" applyBorder="1" applyAlignment="1">
      <alignment horizontal="center" vertical="center" wrapText="1"/>
    </xf>
    <xf numFmtId="0" fontId="54" fillId="13" borderId="5" xfId="0" applyFont="1" applyFill="1" applyBorder="1" applyAlignment="1">
      <alignment horizontal="center" vertical="center"/>
    </xf>
    <xf numFmtId="0" fontId="39" fillId="15" borderId="127" xfId="0" applyFont="1" applyFill="1" applyBorder="1" applyAlignment="1">
      <alignment horizontal="center" vertical="center"/>
    </xf>
    <xf numFmtId="0" fontId="39" fillId="15" borderId="128" xfId="0" applyFont="1" applyFill="1" applyBorder="1" applyAlignment="1">
      <alignment horizontal="center" vertical="center"/>
    </xf>
    <xf numFmtId="0" fontId="39" fillId="15" borderId="129" xfId="0" applyFont="1" applyFill="1" applyBorder="1" applyAlignment="1">
      <alignment horizontal="center" vertical="center"/>
    </xf>
    <xf numFmtId="0" fontId="39" fillId="15" borderId="130" xfId="0" applyFont="1" applyFill="1" applyBorder="1" applyAlignment="1">
      <alignment horizontal="center" vertical="center"/>
    </xf>
    <xf numFmtId="0" fontId="39" fillId="15" borderId="131" xfId="0" applyFont="1" applyFill="1" applyBorder="1" applyAlignment="1">
      <alignment horizontal="center" vertical="center"/>
    </xf>
    <xf numFmtId="0" fontId="39" fillId="15" borderId="132" xfId="0" applyFont="1" applyFill="1" applyBorder="1" applyAlignment="1">
      <alignment horizontal="center" vertical="center"/>
    </xf>
    <xf numFmtId="0" fontId="39" fillId="15" borderId="133" xfId="0" applyFont="1" applyFill="1" applyBorder="1" applyAlignment="1">
      <alignment horizontal="center" vertical="center"/>
    </xf>
    <xf numFmtId="0" fontId="39" fillId="15" borderId="134" xfId="0" applyFont="1" applyFill="1" applyBorder="1" applyAlignment="1">
      <alignment horizontal="center" vertical="center"/>
    </xf>
    <xf numFmtId="0" fontId="39" fillId="15" borderId="135" xfId="0" applyFont="1" applyFill="1" applyBorder="1" applyAlignment="1">
      <alignment horizontal="center" vertical="center"/>
    </xf>
    <xf numFmtId="0" fontId="8" fillId="0" borderId="20" xfId="0" applyNumberFormat="1" applyFont="1" applyBorder="1" applyAlignment="1" applyProtection="1">
      <alignment horizontal="center" vertical="center"/>
    </xf>
    <xf numFmtId="0" fontId="8" fillId="0" borderId="92" xfId="0" applyNumberFormat="1" applyFont="1" applyBorder="1" applyAlignment="1" applyProtection="1">
      <alignment horizontal="center" vertical="center"/>
    </xf>
    <xf numFmtId="0" fontId="8" fillId="0" borderId="70" xfId="0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center" vertical="center" wrapText="1"/>
    </xf>
    <xf numFmtId="164" fontId="52" fillId="0" borderId="89" xfId="5" applyNumberFormat="1" applyFont="1" applyFill="1" applyBorder="1" applyProtection="1"/>
    <xf numFmtId="164" fontId="52" fillId="0" borderId="18" xfId="5" applyNumberFormat="1" applyFont="1" applyFill="1" applyBorder="1" applyProtection="1"/>
    <xf numFmtId="164" fontId="46" fillId="19" borderId="20" xfId="5" applyNumberFormat="1" applyFont="1" applyFill="1" applyBorder="1" applyAlignment="1" applyProtection="1">
      <alignment horizontal="center"/>
    </xf>
    <xf numFmtId="164" fontId="52" fillId="18" borderId="67" xfId="5" applyNumberFormat="1" applyFont="1" applyFill="1" applyBorder="1" applyAlignment="1" applyProtection="1">
      <alignment horizontal="center"/>
    </xf>
    <xf numFmtId="164" fontId="51" fillId="16" borderId="20" xfId="5" applyNumberFormat="1" applyFont="1" applyFill="1" applyBorder="1" applyAlignment="1" applyProtection="1">
      <alignment horizontal="center"/>
    </xf>
    <xf numFmtId="164" fontId="52" fillId="19" borderId="20" xfId="5" applyNumberFormat="1" applyFont="1" applyFill="1" applyBorder="1" applyProtection="1"/>
    <xf numFmtId="164" fontId="52" fillId="19" borderId="92" xfId="5" applyNumberFormat="1" applyFont="1" applyFill="1" applyBorder="1" applyProtection="1"/>
    <xf numFmtId="164" fontId="29" fillId="0" borderId="18" xfId="5" applyNumberFormat="1" applyFont="1" applyFill="1" applyBorder="1" applyProtection="1"/>
    <xf numFmtId="164" fontId="29" fillId="0" borderId="21" xfId="5" applyNumberFormat="1" applyFont="1" applyFill="1" applyBorder="1" applyProtection="1"/>
    <xf numFmtId="0" fontId="32" fillId="12" borderId="0" xfId="0" applyFont="1" applyFill="1" applyBorder="1" applyAlignment="1">
      <alignment vertical="center" wrapText="1"/>
    </xf>
    <xf numFmtId="3" fontId="37" fillId="14" borderId="25" xfId="0" applyNumberFormat="1" applyFont="1" applyFill="1" applyBorder="1" applyAlignment="1">
      <alignment horizontal="center" vertical="center"/>
    </xf>
    <xf numFmtId="3" fontId="37" fillId="14" borderId="27" xfId="0" applyNumberFormat="1" applyFont="1" applyFill="1" applyBorder="1" applyAlignment="1">
      <alignment horizontal="center" vertical="center"/>
    </xf>
    <xf numFmtId="0" fontId="13" fillId="8" borderId="50" xfId="0" applyFont="1" applyFill="1" applyBorder="1" applyAlignment="1">
      <alignment horizontal="right" vertical="center" wrapText="1"/>
    </xf>
    <xf numFmtId="0" fontId="13" fillId="8" borderId="28" xfId="0" applyFont="1" applyFill="1" applyBorder="1" applyAlignment="1">
      <alignment horizontal="right" vertical="center" wrapText="1"/>
    </xf>
    <xf numFmtId="0" fontId="13" fillId="15" borderId="20" xfId="0" applyFont="1" applyFill="1" applyBorder="1" applyAlignment="1">
      <alignment horizontal="center" vertical="center" wrapText="1"/>
    </xf>
    <xf numFmtId="0" fontId="13" fillId="15" borderId="3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13" fillId="8" borderId="46" xfId="0" applyFont="1" applyFill="1" applyBorder="1" applyAlignment="1">
      <alignment horizontal="right" vertical="center" wrapText="1"/>
    </xf>
    <xf numFmtId="0" fontId="13" fillId="8" borderId="47" xfId="0" applyFont="1" applyFill="1" applyBorder="1" applyAlignment="1">
      <alignment horizontal="right" vertical="center" wrapText="1"/>
    </xf>
    <xf numFmtId="0" fontId="14" fillId="15" borderId="48" xfId="0" applyFont="1" applyFill="1" applyBorder="1" applyAlignment="1">
      <alignment horizontal="center" vertical="center" wrapText="1"/>
    </xf>
    <xf numFmtId="0" fontId="14" fillId="15" borderId="49" xfId="0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8" fillId="5" borderId="41" xfId="3" applyFont="1" applyBorder="1" applyAlignment="1">
      <alignment horizontal="center" vertical="center" wrapText="1"/>
    </xf>
    <xf numFmtId="0" fontId="18" fillId="5" borderId="44" xfId="3" applyFont="1" applyBorder="1" applyAlignment="1">
      <alignment horizontal="center" vertical="center" wrapText="1"/>
    </xf>
    <xf numFmtId="0" fontId="20" fillId="3" borderId="55" xfId="1" applyFont="1" applyBorder="1" applyAlignment="1">
      <alignment horizontal="center" vertical="center" wrapText="1"/>
    </xf>
    <xf numFmtId="0" fontId="20" fillId="3" borderId="56" xfId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15" fillId="15" borderId="20" xfId="0" applyFont="1" applyFill="1" applyBorder="1" applyAlignment="1">
      <alignment horizontal="left" vertical="center" wrapText="1"/>
    </xf>
    <xf numFmtId="0" fontId="15" fillId="15" borderId="31" xfId="0" applyFont="1" applyFill="1" applyBorder="1" applyAlignment="1">
      <alignment horizontal="left" vertical="center" wrapText="1"/>
    </xf>
    <xf numFmtId="0" fontId="13" fillId="8" borderId="51" xfId="0" applyFont="1" applyFill="1" applyBorder="1" applyAlignment="1">
      <alignment horizontal="right" vertical="center" wrapText="1"/>
    </xf>
    <xf numFmtId="0" fontId="13" fillId="8" borderId="52" xfId="0" applyFont="1" applyFill="1" applyBorder="1" applyAlignment="1">
      <alignment horizontal="right" vertical="center" wrapText="1"/>
    </xf>
    <xf numFmtId="0" fontId="15" fillId="15" borderId="53" xfId="0" applyFont="1" applyFill="1" applyBorder="1" applyAlignment="1">
      <alignment horizontal="left" vertical="center"/>
    </xf>
    <xf numFmtId="0" fontId="15" fillId="15" borderId="54" xfId="0" applyFont="1" applyFill="1" applyBorder="1" applyAlignment="1">
      <alignment horizontal="left" vertical="center"/>
    </xf>
    <xf numFmtId="0" fontId="16" fillId="0" borderId="0" xfId="0" applyFont="1" applyBorder="1" applyAlignment="1">
      <alignment horizontal="center"/>
    </xf>
    <xf numFmtId="0" fontId="17" fillId="8" borderId="14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5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9" fillId="4" borderId="40" xfId="2" applyFont="1" applyBorder="1" applyAlignment="1">
      <alignment horizontal="center" vertical="center" wrapText="1"/>
    </xf>
    <xf numFmtId="0" fontId="19" fillId="4" borderId="36" xfId="2" applyFont="1" applyBorder="1" applyAlignment="1">
      <alignment horizontal="center" vertical="center" wrapText="1"/>
    </xf>
    <xf numFmtId="0" fontId="30" fillId="16" borderId="19" xfId="0" applyFont="1" applyFill="1" applyBorder="1" applyAlignment="1" applyProtection="1">
      <alignment horizontal="center" vertical="center"/>
    </xf>
    <xf numFmtId="0" fontId="8" fillId="0" borderId="92" xfId="0" applyFont="1" applyBorder="1" applyAlignment="1" applyProtection="1">
      <alignment horizontal="center"/>
    </xf>
    <xf numFmtId="0" fontId="8" fillId="0" borderId="28" xfId="0" applyFont="1" applyBorder="1" applyAlignment="1" applyProtection="1">
      <alignment horizontal="center"/>
    </xf>
    <xf numFmtId="0" fontId="8" fillId="0" borderId="82" xfId="0" applyFont="1" applyBorder="1" applyAlignment="1" applyProtection="1">
      <alignment horizontal="center"/>
    </xf>
    <xf numFmtId="0" fontId="27" fillId="0" borderId="0" xfId="0" applyFont="1" applyBorder="1" applyAlignment="1">
      <alignment horizontal="center"/>
    </xf>
    <xf numFmtId="0" fontId="30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4" fillId="0" borderId="23" xfId="0" applyFont="1" applyBorder="1" applyAlignment="1">
      <alignment horizontal="left"/>
    </xf>
    <xf numFmtId="0" fontId="24" fillId="0" borderId="24" xfId="0" applyFont="1" applyBorder="1" applyAlignment="1">
      <alignment horizontal="left"/>
    </xf>
    <xf numFmtId="0" fontId="23" fillId="11" borderId="25" xfId="0" applyFont="1" applyFill="1" applyBorder="1" applyAlignment="1">
      <alignment horizontal="left"/>
    </xf>
    <xf numFmtId="0" fontId="23" fillId="11" borderId="26" xfId="0" applyFont="1" applyFill="1" applyBorder="1" applyAlignment="1">
      <alignment horizontal="left"/>
    </xf>
    <xf numFmtId="0" fontId="23" fillId="11" borderId="0" xfId="0" applyFont="1" applyFill="1" applyAlignment="1">
      <alignment horizontal="left"/>
    </xf>
    <xf numFmtId="0" fontId="23" fillId="10" borderId="25" xfId="0" applyFont="1" applyFill="1" applyBorder="1" applyAlignment="1">
      <alignment horizontal="left"/>
    </xf>
    <xf numFmtId="0" fontId="23" fillId="10" borderId="26" xfId="0" applyFont="1" applyFill="1" applyBorder="1" applyAlignment="1">
      <alignment horizontal="left"/>
    </xf>
    <xf numFmtId="0" fontId="23" fillId="10" borderId="0" xfId="0" applyFont="1" applyFill="1" applyAlignment="1">
      <alignment horizontal="left"/>
    </xf>
    <xf numFmtId="0" fontId="32" fillId="12" borderId="25" xfId="0" applyFont="1" applyFill="1" applyBorder="1" applyAlignment="1">
      <alignment horizontal="center" vertical="center" wrapText="1"/>
    </xf>
    <xf numFmtId="0" fontId="32" fillId="12" borderId="26" xfId="0" applyFont="1" applyFill="1" applyBorder="1" applyAlignment="1">
      <alignment horizontal="center" vertical="center" wrapText="1"/>
    </xf>
    <xf numFmtId="0" fontId="32" fillId="12" borderId="27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62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48" fillId="12" borderId="8" xfId="0" applyFont="1" applyFill="1" applyBorder="1" applyAlignment="1">
      <alignment horizontal="center" vertical="center" wrapText="1"/>
    </xf>
    <xf numFmtId="0" fontId="48" fillId="12" borderId="9" xfId="0" applyFont="1" applyFill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32" fillId="12" borderId="14" xfId="0" applyFont="1" applyFill="1" applyBorder="1" applyAlignment="1">
      <alignment horizontal="center" vertical="center" wrapText="1"/>
    </xf>
    <xf numFmtId="0" fontId="32" fillId="12" borderId="21" xfId="0" applyFont="1" applyFill="1" applyBorder="1" applyAlignment="1">
      <alignment horizontal="center" vertical="center" wrapText="1"/>
    </xf>
    <xf numFmtId="0" fontId="32" fillId="12" borderId="13" xfId="0" applyFont="1" applyFill="1" applyBorder="1" applyAlignment="1">
      <alignment horizontal="center" vertical="center" wrapText="1"/>
    </xf>
    <xf numFmtId="0" fontId="1" fillId="21" borderId="8" xfId="0" applyFont="1" applyFill="1" applyBorder="1" applyAlignment="1">
      <alignment horizontal="center" vertical="top"/>
    </xf>
    <xf numFmtId="0" fontId="1" fillId="21" borderId="62" xfId="0" applyFont="1" applyFill="1" applyBorder="1" applyAlignment="1">
      <alignment horizontal="center" vertical="top"/>
    </xf>
    <xf numFmtId="0" fontId="5" fillId="21" borderId="8" xfId="0" applyFont="1" applyFill="1" applyBorder="1" applyAlignment="1">
      <alignment horizontal="left" vertical="top" wrapText="1"/>
    </xf>
    <xf numFmtId="0" fontId="5" fillId="21" borderId="62" xfId="0" applyFont="1" applyFill="1" applyBorder="1" applyAlignment="1">
      <alignment horizontal="left" vertical="top" wrapText="1"/>
    </xf>
    <xf numFmtId="0" fontId="1" fillId="21" borderId="8" xfId="0" applyFont="1" applyFill="1" applyBorder="1" applyAlignment="1">
      <alignment vertical="top" wrapText="1"/>
    </xf>
    <xf numFmtId="0" fontId="1" fillId="21" borderId="62" xfId="0" applyFont="1" applyFill="1" applyBorder="1" applyAlignment="1">
      <alignment vertical="top" wrapText="1"/>
    </xf>
    <xf numFmtId="2" fontId="3" fillId="5" borderId="72" xfId="3" applyNumberFormat="1" applyFont="1" applyBorder="1" applyAlignment="1">
      <alignment horizontal="right" vertical="top" wrapText="1"/>
    </xf>
    <xf numFmtId="2" fontId="3" fillId="5" borderId="73" xfId="3" applyNumberFormat="1" applyFont="1" applyBorder="1" applyAlignment="1">
      <alignment horizontal="right" vertical="top" wrapText="1"/>
    </xf>
    <xf numFmtId="0" fontId="5" fillId="21" borderId="7" xfId="0" applyFont="1" applyFill="1" applyBorder="1" applyAlignment="1">
      <alignment horizontal="left" vertical="top" wrapText="1"/>
    </xf>
    <xf numFmtId="0" fontId="5" fillId="21" borderId="4" xfId="0" applyFont="1" applyFill="1" applyBorder="1" applyAlignment="1">
      <alignment horizontal="left" vertical="top" wrapText="1"/>
    </xf>
    <xf numFmtId="165" fontId="40" fillId="3" borderId="8" xfId="4" applyNumberFormat="1" applyFont="1" applyFill="1" applyBorder="1" applyAlignment="1">
      <alignment horizontal="right" vertical="top" wrapText="1"/>
    </xf>
    <xf numFmtId="165" fontId="40" fillId="3" borderId="9" xfId="4" applyNumberFormat="1" applyFont="1" applyFill="1" applyBorder="1" applyAlignment="1">
      <alignment horizontal="right" vertical="top" wrapText="1"/>
    </xf>
    <xf numFmtId="165" fontId="40" fillId="3" borderId="8" xfId="4" applyNumberFormat="1" applyFont="1" applyFill="1" applyBorder="1" applyAlignment="1">
      <alignment vertical="top" wrapText="1"/>
    </xf>
    <xf numFmtId="165" fontId="40" fillId="3" borderId="9" xfId="4" applyNumberFormat="1" applyFont="1" applyFill="1" applyBorder="1" applyAlignment="1">
      <alignment vertical="top" wrapText="1"/>
    </xf>
    <xf numFmtId="0" fontId="5" fillId="21" borderId="14" xfId="0" applyFont="1" applyFill="1" applyBorder="1" applyAlignment="1">
      <alignment horizontal="left" vertical="top" wrapText="1"/>
    </xf>
    <xf numFmtId="0" fontId="5" fillId="21" borderId="15" xfId="0" applyFont="1" applyFill="1" applyBorder="1" applyAlignment="1">
      <alignment horizontal="left" vertical="top" wrapText="1"/>
    </xf>
    <xf numFmtId="2" fontId="40" fillId="3" borderId="8" xfId="4" applyNumberFormat="1" applyFont="1" applyFill="1" applyBorder="1" applyAlignment="1">
      <alignment vertical="top" wrapText="1"/>
    </xf>
    <xf numFmtId="2" fontId="40" fillId="3" borderId="9" xfId="4" applyNumberFormat="1" applyFont="1" applyFill="1" applyBorder="1" applyAlignment="1">
      <alignment vertical="top" wrapText="1"/>
    </xf>
    <xf numFmtId="0" fontId="1" fillId="21" borderId="9" xfId="0" applyFont="1" applyFill="1" applyBorder="1" applyAlignment="1">
      <alignment vertical="top" wrapText="1"/>
    </xf>
    <xf numFmtId="0" fontId="5" fillId="21" borderId="11" xfId="0" applyFont="1" applyFill="1" applyBorder="1" applyAlignment="1">
      <alignment horizontal="left" vertical="top" wrapText="1"/>
    </xf>
    <xf numFmtId="0" fontId="5" fillId="21" borderId="12" xfId="0" applyFont="1" applyFill="1" applyBorder="1" applyAlignment="1">
      <alignment horizontal="left" vertical="top" wrapText="1"/>
    </xf>
    <xf numFmtId="0" fontId="5" fillId="21" borderId="8" xfId="0" applyFont="1" applyFill="1" applyBorder="1" applyAlignment="1">
      <alignment horizontal="center" vertical="top" wrapText="1"/>
    </xf>
    <xf numFmtId="0" fontId="5" fillId="21" borderId="9" xfId="0" applyFont="1" applyFill="1" applyBorder="1" applyAlignment="1">
      <alignment horizontal="center" vertical="top" wrapText="1"/>
    </xf>
    <xf numFmtId="0" fontId="1" fillId="21" borderId="13" xfId="0" applyFont="1" applyFill="1" applyBorder="1" applyAlignment="1">
      <alignment horizontal="center" vertical="top"/>
    </xf>
    <xf numFmtId="0" fontId="1" fillId="21" borderId="5" xfId="0" applyFont="1" applyFill="1" applyBorder="1" applyAlignment="1">
      <alignment horizontal="center" vertical="top"/>
    </xf>
    <xf numFmtId="0" fontId="8" fillId="0" borderId="14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8" fillId="0" borderId="1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3" fillId="19" borderId="14" xfId="0" applyFont="1" applyFill="1" applyBorder="1" applyAlignment="1">
      <alignment horizontal="center"/>
    </xf>
    <xf numFmtId="0" fontId="53" fillId="19" borderId="21" xfId="0" applyFont="1" applyFill="1" applyBorder="1" applyAlignment="1">
      <alignment horizontal="center"/>
    </xf>
  </cellXfs>
  <cellStyles count="8">
    <cellStyle name="Čiarka" xfId="5" builtinId="3"/>
    <cellStyle name="Dobrá" xfId="1" builtinId="26"/>
    <cellStyle name="Hypertextové prepojenie" xfId="6" builtinId="8"/>
    <cellStyle name="Mena" xfId="7" builtinId="4"/>
    <cellStyle name="Normálna" xfId="0" builtinId="0"/>
    <cellStyle name="Percentá" xfId="4" builtinId="5"/>
    <cellStyle name="Poznámka" xfId="3" builtinId="10"/>
    <cellStyle name="Výpočet" xfId="2" builtinId="2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19050</xdr:rowOff>
    </xdr:from>
    <xdr:to>
      <xdr:col>11</xdr:col>
      <xdr:colOff>552450</xdr:colOff>
      <xdr:row>35</xdr:row>
      <xdr:rowOff>140105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0550"/>
          <a:ext cx="7258050" cy="6217055"/>
        </a:xfrm>
        <a:prstGeom prst="rect">
          <a:avLst/>
        </a:prstGeom>
      </xdr:spPr>
    </xdr:pic>
    <xdr:clientData/>
  </xdr:twoCellAnchor>
  <xdr:twoCellAnchor editAs="oneCell">
    <xdr:from>
      <xdr:col>18</xdr:col>
      <xdr:colOff>600074</xdr:colOff>
      <xdr:row>3</xdr:row>
      <xdr:rowOff>0</xdr:rowOff>
    </xdr:from>
    <xdr:to>
      <xdr:col>44</xdr:col>
      <xdr:colOff>508192</xdr:colOff>
      <xdr:row>35</xdr:row>
      <xdr:rowOff>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2874" y="571500"/>
          <a:ext cx="15757718" cy="609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R46"/>
  <sheetViews>
    <sheetView view="pageBreakPreview" topLeftCell="A13" zoomScale="60" zoomScaleNormal="100" workbookViewId="0">
      <selection activeCell="K28" sqref="K28"/>
    </sheetView>
  </sheetViews>
  <sheetFormatPr defaultColWidth="8.81640625" defaultRowHeight="14.5" x14ac:dyDescent="0.35"/>
  <cols>
    <col min="2" max="2" width="11.7265625" customWidth="1"/>
    <col min="4" max="4" width="6.453125" customWidth="1"/>
    <col min="6" max="6" width="7.7265625" customWidth="1"/>
    <col min="7" max="7" width="12.26953125" customWidth="1"/>
    <col min="8" max="8" width="6" customWidth="1"/>
    <col min="9" max="9" width="14.26953125" customWidth="1"/>
  </cols>
  <sheetData>
    <row r="1" spans="1:18" x14ac:dyDescent="0.35">
      <c r="A1" s="10"/>
      <c r="B1" s="10"/>
      <c r="C1" s="10"/>
      <c r="D1" s="10"/>
      <c r="E1" s="10"/>
      <c r="F1" s="10"/>
      <c r="G1" s="10"/>
      <c r="H1" s="10"/>
      <c r="I1" s="10"/>
      <c r="J1" s="255"/>
      <c r="K1" s="256"/>
      <c r="L1" s="256"/>
      <c r="M1" s="256"/>
      <c r="N1" s="256"/>
      <c r="O1" s="256"/>
      <c r="P1" s="256"/>
      <c r="Q1" s="256"/>
      <c r="R1" s="256"/>
    </row>
    <row r="2" spans="1:18" x14ac:dyDescent="0.35">
      <c r="A2" s="10"/>
      <c r="B2" s="10"/>
      <c r="C2" s="10"/>
      <c r="D2" s="10"/>
      <c r="E2" s="10"/>
      <c r="F2" s="10"/>
      <c r="G2" s="10"/>
      <c r="H2" s="10"/>
      <c r="I2" s="10"/>
      <c r="J2" s="256"/>
      <c r="K2" s="256"/>
      <c r="L2" s="256"/>
      <c r="M2" s="256"/>
      <c r="N2" s="256"/>
      <c r="O2" s="256"/>
      <c r="P2" s="256"/>
      <c r="Q2" s="256"/>
      <c r="R2" s="256"/>
    </row>
    <row r="3" spans="1:18" ht="15" customHeight="1" x14ac:dyDescent="0.35">
      <c r="A3" s="10"/>
      <c r="B3" s="10"/>
      <c r="C3" s="10"/>
      <c r="D3" s="10"/>
      <c r="E3" s="10"/>
      <c r="F3" s="10"/>
      <c r="G3" s="10"/>
      <c r="H3" s="10"/>
      <c r="I3" s="10"/>
      <c r="J3" s="256"/>
      <c r="K3" s="256"/>
      <c r="L3" s="256"/>
      <c r="M3" s="256"/>
      <c r="N3" s="256"/>
      <c r="O3" s="256"/>
      <c r="P3" s="256"/>
      <c r="Q3" s="256"/>
      <c r="R3" s="256"/>
    </row>
    <row r="4" spans="1:18" ht="15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256"/>
      <c r="K4" s="256"/>
      <c r="L4" s="256"/>
      <c r="M4" s="256"/>
      <c r="N4" s="256"/>
      <c r="O4" s="256"/>
      <c r="P4" s="256"/>
      <c r="Q4" s="256"/>
      <c r="R4" s="256"/>
    </row>
    <row r="5" spans="1:18" x14ac:dyDescent="0.35">
      <c r="A5" s="10"/>
      <c r="B5" s="10"/>
      <c r="C5" s="10"/>
      <c r="D5" s="10"/>
      <c r="E5" s="10"/>
      <c r="F5" s="10"/>
      <c r="G5" s="10"/>
      <c r="H5" s="10"/>
      <c r="I5" s="10"/>
      <c r="J5" s="256"/>
      <c r="K5" s="256"/>
      <c r="L5" s="256"/>
      <c r="M5" s="256"/>
      <c r="N5" s="256"/>
      <c r="O5" s="256"/>
      <c r="P5" s="256"/>
      <c r="Q5" s="256"/>
      <c r="R5" s="256"/>
    </row>
    <row r="6" spans="1:18" ht="62.15" customHeight="1" x14ac:dyDescent="0.7">
      <c r="A6" s="381" t="s">
        <v>99</v>
      </c>
      <c r="B6" s="381"/>
      <c r="C6" s="381"/>
      <c r="D6" s="381"/>
      <c r="E6" s="381"/>
      <c r="F6" s="381"/>
      <c r="G6" s="381"/>
      <c r="H6" s="381"/>
      <c r="I6" s="381"/>
      <c r="J6" s="256"/>
      <c r="K6" s="256"/>
      <c r="L6" s="256"/>
      <c r="M6" s="256"/>
      <c r="N6" s="256"/>
      <c r="O6" s="256"/>
      <c r="P6" s="256"/>
      <c r="Q6" s="256"/>
      <c r="R6" s="256"/>
    </row>
    <row r="7" spans="1:18" ht="18.75" customHeight="1" x14ac:dyDescent="0.45">
      <c r="A7" s="393" t="s">
        <v>52</v>
      </c>
      <c r="B7" s="393"/>
      <c r="C7" s="393"/>
      <c r="D7" s="393"/>
      <c r="E7" s="393"/>
      <c r="F7" s="393"/>
      <c r="G7" s="393"/>
      <c r="H7" s="393"/>
      <c r="I7" s="393"/>
      <c r="J7" s="256"/>
      <c r="K7" s="256"/>
      <c r="L7" s="256"/>
      <c r="M7" s="256"/>
      <c r="N7" s="256"/>
      <c r="O7" s="256"/>
      <c r="P7" s="256"/>
      <c r="Q7" s="256"/>
      <c r="R7" s="256"/>
    </row>
    <row r="8" spans="1:18" x14ac:dyDescent="0.35">
      <c r="A8" s="382" t="s">
        <v>47</v>
      </c>
      <c r="B8" s="382"/>
      <c r="C8" s="382"/>
      <c r="D8" s="382"/>
      <c r="E8" s="382"/>
      <c r="F8" s="382"/>
      <c r="G8" s="382"/>
      <c r="H8" s="382"/>
      <c r="I8" s="382"/>
      <c r="J8" s="256"/>
      <c r="K8" s="256"/>
      <c r="L8" s="256"/>
      <c r="M8" s="256"/>
      <c r="N8" s="256"/>
      <c r="O8" s="256"/>
      <c r="P8" s="256"/>
      <c r="Q8" s="256"/>
      <c r="R8" s="256"/>
    </row>
    <row r="9" spans="1:18" ht="15" customHeight="1" x14ac:dyDescent="0.35">
      <c r="A9" s="382"/>
      <c r="B9" s="382"/>
      <c r="C9" s="382"/>
      <c r="D9" s="382"/>
      <c r="E9" s="382"/>
      <c r="F9" s="382"/>
      <c r="G9" s="382"/>
      <c r="H9" s="382"/>
      <c r="I9" s="382"/>
      <c r="J9" s="256"/>
      <c r="K9" s="256"/>
      <c r="L9" s="256"/>
      <c r="M9" s="256"/>
      <c r="N9" s="256"/>
      <c r="O9" s="256"/>
      <c r="P9" s="256"/>
      <c r="Q9" s="256"/>
      <c r="R9" s="256"/>
    </row>
    <row r="10" spans="1:18" ht="48.65" customHeight="1" x14ac:dyDescent="0.35">
      <c r="A10" s="382"/>
      <c r="B10" s="382"/>
      <c r="C10" s="382"/>
      <c r="D10" s="382"/>
      <c r="E10" s="382"/>
      <c r="F10" s="382"/>
      <c r="G10" s="382"/>
      <c r="H10" s="382"/>
      <c r="I10" s="382"/>
      <c r="J10" s="256"/>
      <c r="K10" s="256"/>
      <c r="L10" s="256"/>
      <c r="M10" s="256"/>
      <c r="N10" s="256"/>
      <c r="O10" s="256"/>
      <c r="P10" s="256"/>
      <c r="Q10" s="256"/>
      <c r="R10" s="256"/>
    </row>
    <row r="11" spans="1:18" ht="15" customHeight="1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256"/>
      <c r="K11" s="256"/>
      <c r="L11" s="256"/>
      <c r="M11" s="256"/>
      <c r="N11" s="256"/>
      <c r="O11" s="256"/>
      <c r="P11" s="256"/>
      <c r="Q11" s="256"/>
      <c r="R11" s="256"/>
    </row>
    <row r="12" spans="1:18" x14ac:dyDescent="0.35">
      <c r="A12" s="10"/>
      <c r="B12" s="10"/>
      <c r="C12" s="10"/>
      <c r="D12" s="10"/>
      <c r="E12" s="10"/>
      <c r="F12" s="10"/>
      <c r="G12" s="10"/>
      <c r="H12" s="10"/>
      <c r="I12" s="10"/>
      <c r="J12" s="256"/>
      <c r="K12" s="256"/>
      <c r="L12" s="256"/>
      <c r="M12" s="256"/>
      <c r="N12" s="256"/>
      <c r="O12" s="256"/>
      <c r="P12" s="256"/>
      <c r="Q12" s="256"/>
      <c r="R12" s="256"/>
    </row>
    <row r="13" spans="1:18" x14ac:dyDescent="0.35">
      <c r="A13" s="10"/>
      <c r="B13" s="10"/>
      <c r="C13" s="10"/>
      <c r="D13" s="10"/>
      <c r="E13" s="10"/>
      <c r="F13" s="10"/>
      <c r="G13" s="10"/>
      <c r="H13" s="10"/>
      <c r="I13" s="10"/>
      <c r="J13" s="256"/>
      <c r="K13" s="256"/>
      <c r="L13" s="256"/>
      <c r="M13" s="256"/>
      <c r="N13" s="256"/>
      <c r="O13" s="256"/>
      <c r="P13" s="256"/>
      <c r="Q13" s="256"/>
      <c r="R13" s="256"/>
    </row>
    <row r="14" spans="1:18" x14ac:dyDescent="0.35">
      <c r="A14" s="10"/>
      <c r="B14" s="10"/>
      <c r="C14" s="10"/>
      <c r="D14" s="10"/>
      <c r="E14" s="10"/>
      <c r="F14" s="10"/>
      <c r="G14" s="10"/>
      <c r="H14" s="10"/>
      <c r="I14" s="10"/>
      <c r="J14" s="256"/>
      <c r="K14" s="256"/>
      <c r="L14" s="256"/>
      <c r="M14" s="256"/>
      <c r="N14" s="256"/>
      <c r="O14" s="256"/>
      <c r="P14" s="256"/>
      <c r="Q14" s="256"/>
      <c r="R14" s="256"/>
    </row>
    <row r="15" spans="1:18" x14ac:dyDescent="0.35">
      <c r="A15" s="10"/>
      <c r="B15" s="10"/>
      <c r="C15" s="10"/>
      <c r="D15" s="10"/>
      <c r="E15" s="10"/>
      <c r="F15" s="10"/>
      <c r="G15" s="10"/>
      <c r="H15" s="10"/>
      <c r="I15" s="10"/>
      <c r="J15" s="256"/>
      <c r="K15" s="256"/>
      <c r="L15" s="256"/>
      <c r="M15" s="256"/>
      <c r="N15" s="256"/>
      <c r="O15" s="256"/>
      <c r="P15" s="256"/>
      <c r="Q15" s="256"/>
      <c r="R15" s="256"/>
    </row>
    <row r="16" spans="1:18" x14ac:dyDescent="0.35">
      <c r="B16" s="10"/>
      <c r="C16" s="10"/>
      <c r="D16" s="10"/>
      <c r="E16" s="10"/>
      <c r="F16" s="10"/>
      <c r="G16" s="10"/>
      <c r="H16" s="10"/>
      <c r="I16" s="10"/>
      <c r="J16" s="256"/>
      <c r="K16" s="256"/>
      <c r="L16" s="256"/>
      <c r="M16" s="256"/>
      <c r="N16" s="256"/>
      <c r="O16" s="256"/>
      <c r="P16" s="256"/>
      <c r="Q16" s="256"/>
      <c r="R16" s="256"/>
    </row>
    <row r="17" spans="1:18" x14ac:dyDescent="0.35">
      <c r="B17" s="10"/>
      <c r="C17" s="10"/>
      <c r="D17" s="10"/>
      <c r="E17" s="10"/>
      <c r="F17" s="10"/>
      <c r="G17" s="10"/>
      <c r="H17" s="10"/>
      <c r="I17" s="10"/>
      <c r="J17" s="256"/>
      <c r="K17" s="256"/>
      <c r="L17" s="256"/>
      <c r="M17" s="256"/>
      <c r="N17" s="256"/>
      <c r="O17" s="256"/>
      <c r="P17" s="256"/>
      <c r="Q17" s="256"/>
      <c r="R17" s="256"/>
    </row>
    <row r="18" spans="1:18" ht="15" thickBot="1" x14ac:dyDescent="0.4">
      <c r="B18" s="10"/>
      <c r="C18" s="10"/>
      <c r="D18" s="10"/>
      <c r="E18" s="10"/>
      <c r="F18" s="10"/>
      <c r="G18" s="10"/>
      <c r="H18" s="10"/>
      <c r="I18" s="10"/>
      <c r="J18" s="256"/>
      <c r="K18" s="256"/>
      <c r="L18" s="256"/>
      <c r="M18" s="256"/>
      <c r="N18" s="256"/>
      <c r="O18" s="256"/>
      <c r="P18" s="256"/>
      <c r="Q18" s="256"/>
      <c r="R18" s="256"/>
    </row>
    <row r="19" spans="1:18" x14ac:dyDescent="0.35">
      <c r="A19" s="383" t="s">
        <v>100</v>
      </c>
      <c r="B19" s="384"/>
      <c r="C19" s="385" t="s">
        <v>319</v>
      </c>
      <c r="D19" s="385"/>
      <c r="E19" s="385"/>
      <c r="F19" s="385"/>
      <c r="G19" s="385"/>
      <c r="H19" s="385"/>
      <c r="I19" s="386"/>
      <c r="J19" s="256"/>
      <c r="K19" s="256"/>
      <c r="L19" s="256"/>
      <c r="M19" s="256"/>
      <c r="N19" s="256"/>
      <c r="O19" s="256"/>
      <c r="P19" s="256"/>
      <c r="Q19" s="256"/>
      <c r="R19" s="256"/>
    </row>
    <row r="20" spans="1:18" x14ac:dyDescent="0.35">
      <c r="A20" s="377" t="s">
        <v>104</v>
      </c>
      <c r="B20" s="378"/>
      <c r="C20" s="379"/>
      <c r="D20" s="379"/>
      <c r="E20" s="379"/>
      <c r="F20" s="379"/>
      <c r="G20" s="379"/>
      <c r="H20" s="379"/>
      <c r="I20" s="380"/>
      <c r="J20" s="256"/>
      <c r="K20" s="256"/>
      <c r="L20" s="256"/>
      <c r="M20" s="256"/>
      <c r="N20" s="256"/>
      <c r="O20" s="256"/>
      <c r="P20" s="256"/>
      <c r="Q20" s="256"/>
      <c r="R20" s="256"/>
    </row>
    <row r="21" spans="1:18" x14ac:dyDescent="0.35">
      <c r="A21" s="377" t="s">
        <v>103</v>
      </c>
      <c r="B21" s="378"/>
      <c r="C21" s="379"/>
      <c r="D21" s="379"/>
      <c r="E21" s="379"/>
      <c r="F21" s="379"/>
      <c r="G21" s="379"/>
      <c r="H21" s="379"/>
      <c r="I21" s="380"/>
      <c r="J21" s="256"/>
      <c r="K21" s="256"/>
      <c r="L21" s="256"/>
      <c r="M21" s="256"/>
      <c r="N21" s="256"/>
      <c r="O21" s="256"/>
      <c r="P21" s="256"/>
      <c r="Q21" s="256"/>
      <c r="R21" s="256"/>
    </row>
    <row r="22" spans="1:18" ht="14.5" customHeight="1" x14ac:dyDescent="0.35">
      <c r="A22" s="377" t="s">
        <v>36</v>
      </c>
      <c r="B22" s="378"/>
      <c r="C22" s="379" t="s">
        <v>320</v>
      </c>
      <c r="D22" s="379"/>
      <c r="E22" s="379"/>
      <c r="F22" s="379"/>
      <c r="G22" s="379"/>
      <c r="H22" s="379"/>
      <c r="I22" s="380"/>
      <c r="J22" s="256"/>
      <c r="K22" s="256"/>
      <c r="L22" s="256"/>
      <c r="M22" s="256"/>
      <c r="N22" s="256"/>
      <c r="O22" s="256"/>
      <c r="P22" s="256"/>
      <c r="Q22" s="256"/>
      <c r="R22" s="256"/>
    </row>
    <row r="23" spans="1:18" x14ac:dyDescent="0.35">
      <c r="A23" s="377" t="s">
        <v>37</v>
      </c>
      <c r="B23" s="378"/>
      <c r="C23" s="379"/>
      <c r="D23" s="379"/>
      <c r="E23" s="379"/>
      <c r="F23" s="379"/>
      <c r="G23" s="379"/>
      <c r="H23" s="379"/>
      <c r="I23" s="380"/>
      <c r="J23" s="256"/>
      <c r="K23" s="256"/>
      <c r="L23" s="256"/>
      <c r="M23" s="256"/>
      <c r="N23" s="256"/>
      <c r="O23" s="256"/>
      <c r="P23" s="256"/>
      <c r="Q23" s="256"/>
      <c r="R23" s="256"/>
    </row>
    <row r="24" spans="1:18" x14ac:dyDescent="0.35">
      <c r="A24" s="377" t="s">
        <v>38</v>
      </c>
      <c r="B24" s="378"/>
      <c r="C24" s="379"/>
      <c r="D24" s="379"/>
      <c r="E24" s="379"/>
      <c r="F24" s="379"/>
      <c r="G24" s="379"/>
      <c r="H24" s="379"/>
      <c r="I24" s="380"/>
      <c r="J24" s="256"/>
      <c r="K24" s="256"/>
      <c r="L24" s="256"/>
      <c r="M24" s="256"/>
      <c r="N24" s="256"/>
      <c r="O24" s="256"/>
      <c r="P24" s="256"/>
      <c r="Q24" s="256"/>
      <c r="R24" s="256"/>
    </row>
    <row r="25" spans="1:18" x14ac:dyDescent="0.35">
      <c r="A25" s="377" t="s">
        <v>39</v>
      </c>
      <c r="B25" s="378"/>
      <c r="C25" s="379"/>
      <c r="D25" s="379"/>
      <c r="E25" s="379"/>
      <c r="F25" s="379"/>
      <c r="G25" s="379"/>
      <c r="H25" s="379"/>
      <c r="I25" s="380"/>
      <c r="J25" s="256"/>
      <c r="K25" s="256"/>
      <c r="L25" s="256"/>
      <c r="M25" s="256"/>
      <c r="N25" s="256"/>
      <c r="O25" s="256"/>
      <c r="P25" s="256"/>
      <c r="Q25" s="256"/>
      <c r="R25" s="256"/>
    </row>
    <row r="26" spans="1:18" x14ac:dyDescent="0.35">
      <c r="A26" s="377" t="s">
        <v>40</v>
      </c>
      <c r="B26" s="378"/>
      <c r="C26" s="379"/>
      <c r="D26" s="379"/>
      <c r="E26" s="379"/>
      <c r="F26" s="379"/>
      <c r="G26" s="379"/>
      <c r="H26" s="379"/>
      <c r="I26" s="380"/>
      <c r="J26" s="256"/>
      <c r="K26" s="256"/>
      <c r="L26" s="256"/>
      <c r="M26" s="256"/>
      <c r="N26" s="256"/>
      <c r="O26" s="256"/>
      <c r="P26" s="256"/>
      <c r="Q26" s="256"/>
      <c r="R26" s="256"/>
    </row>
    <row r="27" spans="1:18" ht="19.399999999999999" customHeight="1" x14ac:dyDescent="0.35">
      <c r="A27" s="377" t="s">
        <v>41</v>
      </c>
      <c r="B27" s="378"/>
      <c r="C27" s="394" t="s">
        <v>42</v>
      </c>
      <c r="D27" s="394"/>
      <c r="E27" s="394"/>
      <c r="F27" s="394"/>
      <c r="G27" s="394"/>
      <c r="H27" s="394"/>
      <c r="I27" s="395"/>
      <c r="J27" s="256"/>
      <c r="K27" s="256"/>
      <c r="L27" s="256"/>
      <c r="M27" s="256"/>
      <c r="N27" s="256"/>
      <c r="O27" s="256"/>
      <c r="P27" s="256"/>
      <c r="Q27" s="256"/>
      <c r="R27" s="256"/>
    </row>
    <row r="28" spans="1:18" ht="33" customHeight="1" thickBot="1" x14ac:dyDescent="0.4">
      <c r="A28" s="396" t="s">
        <v>43</v>
      </c>
      <c r="B28" s="397"/>
      <c r="C28" s="398" t="s">
        <v>44</v>
      </c>
      <c r="D28" s="398"/>
      <c r="E28" s="398"/>
      <c r="F28" s="398"/>
      <c r="G28" s="398"/>
      <c r="H28" s="398"/>
      <c r="I28" s="399"/>
      <c r="J28" s="256"/>
      <c r="K28" s="256"/>
      <c r="L28" s="256"/>
      <c r="M28" s="256"/>
      <c r="N28" s="256"/>
      <c r="O28" s="256"/>
      <c r="P28" s="256"/>
      <c r="Q28" s="256"/>
      <c r="R28" s="256"/>
    </row>
    <row r="29" spans="1:18" x14ac:dyDescent="0.35">
      <c r="A29" s="10"/>
      <c r="B29" s="10"/>
      <c r="C29" s="10"/>
      <c r="D29" s="10"/>
      <c r="E29" s="10"/>
      <c r="F29" s="10"/>
      <c r="G29" s="10"/>
      <c r="H29" s="10"/>
      <c r="I29" s="10"/>
      <c r="J29" s="256"/>
      <c r="K29" s="256"/>
      <c r="L29" s="256"/>
      <c r="M29" s="256"/>
      <c r="N29" s="256"/>
      <c r="O29" s="256"/>
      <c r="P29" s="256"/>
      <c r="Q29" s="256"/>
      <c r="R29" s="256"/>
    </row>
    <row r="30" spans="1:18" ht="15" thickBot="1" x14ac:dyDescent="0.4">
      <c r="A30" s="400" t="s">
        <v>48</v>
      </c>
      <c r="B30" s="400"/>
      <c r="C30" s="400"/>
      <c r="D30" s="400"/>
      <c r="E30" s="400"/>
      <c r="F30" s="400"/>
      <c r="G30" s="400"/>
      <c r="H30" s="400"/>
      <c r="I30" s="400"/>
      <c r="J30" s="256"/>
      <c r="K30" s="256"/>
      <c r="L30" s="256"/>
      <c r="M30" s="256"/>
      <c r="N30" s="256"/>
      <c r="O30" s="256"/>
      <c r="P30" s="256"/>
      <c r="Q30" s="256"/>
      <c r="R30" s="256"/>
    </row>
    <row r="31" spans="1:18" ht="14.5" customHeight="1" x14ac:dyDescent="0.35">
      <c r="A31" s="401" t="s">
        <v>45</v>
      </c>
      <c r="B31" s="402"/>
      <c r="C31" s="387" t="s">
        <v>46</v>
      </c>
      <c r="D31" s="387"/>
      <c r="E31" s="406" t="s">
        <v>49</v>
      </c>
      <c r="F31" s="406"/>
      <c r="G31" s="389" t="s">
        <v>50</v>
      </c>
      <c r="H31" s="389"/>
      <c r="I31" s="391" t="s">
        <v>51</v>
      </c>
      <c r="J31" s="256"/>
      <c r="K31" s="256"/>
      <c r="L31" s="256"/>
      <c r="M31" s="256"/>
      <c r="N31" s="256"/>
      <c r="O31" s="256"/>
      <c r="P31" s="256"/>
      <c r="Q31" s="256"/>
      <c r="R31" s="256"/>
    </row>
    <row r="32" spans="1:18" ht="15" thickBot="1" x14ac:dyDescent="0.4">
      <c r="A32" s="403"/>
      <c r="B32" s="404"/>
      <c r="C32" s="405"/>
      <c r="D32" s="405"/>
      <c r="E32" s="407"/>
      <c r="F32" s="407"/>
      <c r="G32" s="390"/>
      <c r="H32" s="390"/>
      <c r="I32" s="392"/>
      <c r="J32" s="256"/>
      <c r="K32" s="256"/>
      <c r="L32" s="256"/>
      <c r="M32" s="256"/>
      <c r="N32" s="256"/>
      <c r="O32" s="256"/>
      <c r="P32" s="256"/>
      <c r="Q32" s="256"/>
      <c r="R32" s="256"/>
    </row>
    <row r="33" spans="1:18" x14ac:dyDescent="0.35">
      <c r="A33" s="387"/>
      <c r="B33" s="387"/>
      <c r="C33" s="387"/>
      <c r="D33" s="387"/>
      <c r="E33" s="387"/>
      <c r="F33" s="387"/>
      <c r="G33" s="387"/>
      <c r="H33" s="387"/>
      <c r="I33" s="387"/>
      <c r="J33" s="256"/>
      <c r="K33" s="256"/>
      <c r="L33" s="256"/>
      <c r="M33" s="256"/>
      <c r="N33" s="256"/>
      <c r="O33" s="256"/>
      <c r="P33" s="256"/>
      <c r="Q33" s="256"/>
      <c r="R33" s="256"/>
    </row>
    <row r="34" spans="1:18" x14ac:dyDescent="0.35">
      <c r="A34" s="388"/>
      <c r="B34" s="388"/>
      <c r="C34" s="388"/>
      <c r="D34" s="388"/>
      <c r="E34" s="388"/>
      <c r="F34" s="388"/>
      <c r="G34" s="388"/>
      <c r="H34" s="388"/>
      <c r="I34" s="388"/>
      <c r="J34" s="256"/>
      <c r="K34" s="256"/>
      <c r="L34" s="256"/>
      <c r="M34" s="256"/>
      <c r="N34" s="256"/>
      <c r="O34" s="256"/>
      <c r="P34" s="256"/>
      <c r="Q34" s="256"/>
      <c r="R34" s="256"/>
    </row>
    <row r="35" spans="1:18" x14ac:dyDescent="0.35">
      <c r="A35" s="388"/>
      <c r="B35" s="388"/>
      <c r="C35" s="388"/>
      <c r="D35" s="388"/>
      <c r="E35" s="388"/>
      <c r="F35" s="388"/>
      <c r="G35" s="388"/>
      <c r="H35" s="388"/>
      <c r="I35" s="388"/>
      <c r="J35" s="256"/>
      <c r="K35" s="256"/>
      <c r="L35" s="256"/>
      <c r="M35" s="256"/>
      <c r="N35" s="256"/>
      <c r="O35" s="256"/>
      <c r="P35" s="256"/>
      <c r="Q35" s="256"/>
      <c r="R35" s="256"/>
    </row>
    <row r="36" spans="1:18" x14ac:dyDescent="0.35">
      <c r="A36" s="32"/>
      <c r="B36" s="32"/>
      <c r="C36" s="10"/>
      <c r="D36" s="10"/>
      <c r="E36" s="10"/>
      <c r="F36" s="10"/>
      <c r="G36" s="10"/>
      <c r="H36" s="10"/>
      <c r="I36" s="10"/>
      <c r="J36" s="256"/>
      <c r="K36" s="256"/>
      <c r="L36" s="256"/>
      <c r="M36" s="256"/>
      <c r="N36" s="256"/>
      <c r="O36" s="256"/>
      <c r="P36" s="256"/>
      <c r="Q36" s="256"/>
      <c r="R36" s="256"/>
    </row>
    <row r="37" spans="1:18" x14ac:dyDescent="0.35">
      <c r="A37" s="10"/>
      <c r="B37" s="10"/>
      <c r="C37" s="10"/>
      <c r="D37" s="10"/>
      <c r="E37" s="10"/>
      <c r="F37" s="10"/>
      <c r="G37" s="10"/>
      <c r="H37" s="10"/>
      <c r="I37" s="10"/>
      <c r="J37" s="256"/>
      <c r="K37" s="256"/>
      <c r="L37" s="256"/>
      <c r="M37" s="256"/>
      <c r="N37" s="256"/>
      <c r="O37" s="256"/>
      <c r="P37" s="256"/>
      <c r="Q37" s="256"/>
      <c r="R37" s="256"/>
    </row>
    <row r="38" spans="1:18" x14ac:dyDescent="0.35">
      <c r="A38" s="10"/>
      <c r="B38" s="10"/>
      <c r="C38" s="10"/>
      <c r="D38" s="10"/>
      <c r="E38" s="10"/>
      <c r="F38" s="10"/>
      <c r="G38" s="10"/>
      <c r="H38" s="10"/>
      <c r="I38" s="10"/>
      <c r="J38" s="256"/>
      <c r="K38" s="256"/>
      <c r="L38" s="256"/>
      <c r="M38" s="256"/>
      <c r="N38" s="256"/>
      <c r="O38" s="256"/>
      <c r="P38" s="256"/>
      <c r="Q38" s="256"/>
      <c r="R38" s="256"/>
    </row>
    <row r="39" spans="1:18" x14ac:dyDescent="0.35">
      <c r="A39" s="10"/>
      <c r="B39" s="10"/>
      <c r="C39" s="10"/>
      <c r="D39" s="10"/>
      <c r="E39" s="10"/>
      <c r="F39" s="10"/>
      <c r="G39" s="10"/>
      <c r="H39" s="10"/>
      <c r="I39" s="10"/>
      <c r="J39" s="256"/>
      <c r="K39" s="256"/>
      <c r="L39" s="256"/>
      <c r="M39" s="256"/>
      <c r="N39" s="256"/>
      <c r="O39" s="256"/>
      <c r="P39" s="256"/>
      <c r="Q39" s="256"/>
      <c r="R39" s="256"/>
    </row>
    <row r="40" spans="1:18" x14ac:dyDescent="0.35">
      <c r="A40" s="10"/>
      <c r="B40" s="10"/>
      <c r="C40" s="10"/>
      <c r="D40" s="10"/>
      <c r="E40" s="10"/>
      <c r="F40" s="10"/>
      <c r="G40" s="10"/>
      <c r="H40" s="10"/>
      <c r="I40" s="10"/>
      <c r="J40" s="256"/>
      <c r="K40" s="256"/>
      <c r="L40" s="256"/>
      <c r="M40" s="256"/>
      <c r="N40" s="256"/>
      <c r="O40" s="256"/>
      <c r="P40" s="256"/>
      <c r="Q40" s="256"/>
      <c r="R40" s="256"/>
    </row>
    <row r="41" spans="1:18" x14ac:dyDescent="0.35">
      <c r="A41" s="10"/>
      <c r="B41" s="10"/>
      <c r="C41" s="10"/>
      <c r="D41" s="10"/>
      <c r="E41" s="10"/>
      <c r="F41" s="10"/>
      <c r="G41" s="10"/>
      <c r="H41" s="10"/>
      <c r="I41" s="10"/>
      <c r="J41" s="256"/>
      <c r="K41" s="256"/>
      <c r="L41" s="256"/>
      <c r="M41" s="256"/>
      <c r="N41" s="256"/>
      <c r="O41" s="256"/>
      <c r="P41" s="256"/>
      <c r="Q41" s="256"/>
      <c r="R41" s="256"/>
    </row>
    <row r="42" spans="1:18" x14ac:dyDescent="0.35">
      <c r="A42" s="10"/>
      <c r="B42" s="10"/>
      <c r="C42" s="10"/>
      <c r="D42" s="10"/>
      <c r="E42" s="10"/>
      <c r="F42" s="10"/>
      <c r="G42" s="10"/>
      <c r="H42" s="10"/>
      <c r="I42" s="10"/>
      <c r="J42" s="256"/>
      <c r="K42" s="256"/>
      <c r="L42" s="256"/>
      <c r="M42" s="256"/>
      <c r="N42" s="256"/>
      <c r="O42" s="256"/>
      <c r="P42" s="256"/>
      <c r="Q42" s="256"/>
      <c r="R42" s="256"/>
    </row>
    <row r="43" spans="1:18" x14ac:dyDescent="0.35">
      <c r="A43" s="10"/>
      <c r="B43" s="10"/>
      <c r="C43" s="10"/>
      <c r="D43" s="10"/>
      <c r="E43" s="10"/>
      <c r="F43" s="10"/>
      <c r="G43" s="10"/>
      <c r="H43" s="10"/>
      <c r="I43" s="10"/>
    </row>
    <row r="44" spans="1:18" x14ac:dyDescent="0.35">
      <c r="A44" s="10"/>
      <c r="B44" s="10"/>
      <c r="C44" s="10"/>
      <c r="D44" s="10"/>
      <c r="E44" s="10"/>
      <c r="F44" s="10"/>
      <c r="G44" s="10"/>
      <c r="H44" s="10"/>
      <c r="I44" s="10"/>
    </row>
    <row r="45" spans="1:18" x14ac:dyDescent="0.35">
      <c r="A45" s="10"/>
      <c r="B45" s="10"/>
      <c r="C45" s="10"/>
      <c r="D45" s="10"/>
      <c r="E45" s="10"/>
      <c r="F45" s="10"/>
      <c r="G45" s="10"/>
      <c r="H45" s="10"/>
      <c r="I45" s="10"/>
    </row>
    <row r="46" spans="1:18" x14ac:dyDescent="0.35">
      <c r="A46" s="10"/>
      <c r="B46" s="10"/>
      <c r="C46" s="10"/>
      <c r="D46" s="10"/>
      <c r="E46" s="10"/>
      <c r="F46" s="10"/>
      <c r="G46" s="10"/>
      <c r="H46" s="10"/>
      <c r="I46" s="10"/>
    </row>
  </sheetData>
  <mergeCells count="30">
    <mergeCell ref="A33:I35"/>
    <mergeCell ref="G31:H32"/>
    <mergeCell ref="I31:I32"/>
    <mergeCell ref="A7:I7"/>
    <mergeCell ref="A27:B27"/>
    <mergeCell ref="C27:I27"/>
    <mergeCell ref="A28:B28"/>
    <mergeCell ref="C28:I28"/>
    <mergeCell ref="A30:I30"/>
    <mergeCell ref="A31:B32"/>
    <mergeCell ref="C31:D32"/>
    <mergeCell ref="E31:F32"/>
    <mergeCell ref="A24:B24"/>
    <mergeCell ref="C24:I24"/>
    <mergeCell ref="A25:B25"/>
    <mergeCell ref="C25:I25"/>
    <mergeCell ref="A26:B26"/>
    <mergeCell ref="C26:I26"/>
    <mergeCell ref="A6:I6"/>
    <mergeCell ref="A8:I10"/>
    <mergeCell ref="A22:B22"/>
    <mergeCell ref="C22:I22"/>
    <mergeCell ref="A23:B23"/>
    <mergeCell ref="C23:I23"/>
    <mergeCell ref="A19:B19"/>
    <mergeCell ref="C19:I19"/>
    <mergeCell ref="A20:B20"/>
    <mergeCell ref="C20:I20"/>
    <mergeCell ref="A21:B21"/>
    <mergeCell ref="C21:I2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CC"/>
  </sheetPr>
  <dimension ref="A1:F28"/>
  <sheetViews>
    <sheetView view="pageBreakPreview" zoomScale="60" zoomScaleNormal="100" workbookViewId="0">
      <selection activeCell="A3" sqref="A3:A4"/>
    </sheetView>
  </sheetViews>
  <sheetFormatPr defaultColWidth="8.81640625" defaultRowHeight="14.5" x14ac:dyDescent="0.35"/>
  <cols>
    <col min="1" max="1" width="51.453125" customWidth="1"/>
    <col min="2" max="2" width="13.453125" bestFit="1" customWidth="1"/>
    <col min="4" max="4" width="18.26953125" bestFit="1" customWidth="1"/>
    <col min="5" max="5" width="16" bestFit="1" customWidth="1"/>
    <col min="6" max="6" width="48.81640625" customWidth="1"/>
  </cols>
  <sheetData>
    <row r="1" spans="1:6" ht="15" thickBot="1" x14ac:dyDescent="0.4"/>
    <row r="2" spans="1:6" ht="15" thickBot="1" x14ac:dyDescent="0.4">
      <c r="A2" s="305" t="s">
        <v>291</v>
      </c>
      <c r="B2" s="305" t="s">
        <v>292</v>
      </c>
      <c r="C2" s="305" t="s">
        <v>293</v>
      </c>
      <c r="D2" s="309" t="s">
        <v>294</v>
      </c>
      <c r="E2" s="309" t="s">
        <v>295</v>
      </c>
      <c r="F2" s="305" t="s">
        <v>296</v>
      </c>
    </row>
    <row r="3" spans="1:6" x14ac:dyDescent="0.35">
      <c r="A3" s="303"/>
      <c r="B3" s="306" t="s">
        <v>297</v>
      </c>
      <c r="C3" s="306"/>
      <c r="D3" s="310"/>
      <c r="E3" s="308">
        <f>D3*C3</f>
        <v>0</v>
      </c>
      <c r="F3" s="304"/>
    </row>
    <row r="4" spans="1:6" x14ac:dyDescent="0.35">
      <c r="A4" s="180"/>
      <c r="B4" s="307" t="s">
        <v>297</v>
      </c>
      <c r="C4" s="307"/>
      <c r="D4" s="311"/>
      <c r="E4" s="308">
        <f t="shared" ref="E4:E28" si="0">D4*C4</f>
        <v>0</v>
      </c>
      <c r="F4" s="302"/>
    </row>
    <row r="5" spans="1:6" x14ac:dyDescent="0.35">
      <c r="A5" s="180"/>
      <c r="B5" s="307"/>
      <c r="C5" s="307"/>
      <c r="D5" s="311"/>
      <c r="E5" s="308">
        <f t="shared" si="0"/>
        <v>0</v>
      </c>
      <c r="F5" s="302"/>
    </row>
    <row r="6" spans="1:6" x14ac:dyDescent="0.35">
      <c r="A6" s="180"/>
      <c r="B6" s="307"/>
      <c r="C6" s="307"/>
      <c r="D6" s="311"/>
      <c r="E6" s="308">
        <f t="shared" si="0"/>
        <v>0</v>
      </c>
      <c r="F6" s="302"/>
    </row>
    <row r="7" spans="1:6" x14ac:dyDescent="0.35">
      <c r="A7" s="180"/>
      <c r="B7" s="307"/>
      <c r="C7" s="307"/>
      <c r="D7" s="311"/>
      <c r="E7" s="308">
        <f t="shared" si="0"/>
        <v>0</v>
      </c>
      <c r="F7" s="302"/>
    </row>
    <row r="8" spans="1:6" x14ac:dyDescent="0.35">
      <c r="A8" s="180"/>
      <c r="B8" s="307"/>
      <c r="C8" s="307"/>
      <c r="D8" s="311"/>
      <c r="E8" s="308">
        <f t="shared" si="0"/>
        <v>0</v>
      </c>
      <c r="F8" s="302"/>
    </row>
    <row r="9" spans="1:6" x14ac:dyDescent="0.35">
      <c r="A9" s="180"/>
      <c r="B9" s="307"/>
      <c r="C9" s="307"/>
      <c r="D9" s="311"/>
      <c r="E9" s="308">
        <f t="shared" si="0"/>
        <v>0</v>
      </c>
      <c r="F9" s="302"/>
    </row>
    <row r="10" spans="1:6" x14ac:dyDescent="0.35">
      <c r="A10" s="180"/>
      <c r="B10" s="307"/>
      <c r="C10" s="307"/>
      <c r="D10" s="311"/>
      <c r="E10" s="308">
        <f t="shared" si="0"/>
        <v>0</v>
      </c>
      <c r="F10" s="302"/>
    </row>
    <row r="11" spans="1:6" x14ac:dyDescent="0.35">
      <c r="A11" s="180"/>
      <c r="B11" s="307"/>
      <c r="C11" s="307"/>
      <c r="D11" s="311"/>
      <c r="E11" s="308">
        <f t="shared" si="0"/>
        <v>0</v>
      </c>
      <c r="F11" s="302"/>
    </row>
    <row r="12" spans="1:6" x14ac:dyDescent="0.35">
      <c r="A12" s="180"/>
      <c r="B12" s="307"/>
      <c r="C12" s="307"/>
      <c r="D12" s="311"/>
      <c r="E12" s="308">
        <f t="shared" si="0"/>
        <v>0</v>
      </c>
      <c r="F12" s="302"/>
    </row>
    <row r="13" spans="1:6" x14ac:dyDescent="0.35">
      <c r="A13" s="180"/>
      <c r="B13" s="307"/>
      <c r="C13" s="307"/>
      <c r="D13" s="311"/>
      <c r="E13" s="308">
        <f t="shared" si="0"/>
        <v>0</v>
      </c>
      <c r="F13" s="302"/>
    </row>
    <row r="14" spans="1:6" x14ac:dyDescent="0.35">
      <c r="A14" s="180"/>
      <c r="B14" s="307"/>
      <c r="C14" s="307"/>
      <c r="D14" s="311"/>
      <c r="E14" s="308">
        <f t="shared" si="0"/>
        <v>0</v>
      </c>
      <c r="F14" s="302"/>
    </row>
    <row r="15" spans="1:6" x14ac:dyDescent="0.35">
      <c r="A15" s="180"/>
      <c r="B15" s="307"/>
      <c r="C15" s="307"/>
      <c r="D15" s="311"/>
      <c r="E15" s="308">
        <f t="shared" si="0"/>
        <v>0</v>
      </c>
      <c r="F15" s="302"/>
    </row>
    <row r="16" spans="1:6" x14ac:dyDescent="0.35">
      <c r="A16" s="180"/>
      <c r="B16" s="307"/>
      <c r="C16" s="307"/>
      <c r="D16" s="311"/>
      <c r="E16" s="308">
        <f t="shared" si="0"/>
        <v>0</v>
      </c>
      <c r="F16" s="302"/>
    </row>
    <row r="17" spans="1:6" x14ac:dyDescent="0.35">
      <c r="A17" s="180"/>
      <c r="B17" s="307"/>
      <c r="C17" s="307"/>
      <c r="D17" s="311"/>
      <c r="E17" s="308">
        <f t="shared" si="0"/>
        <v>0</v>
      </c>
      <c r="F17" s="302"/>
    </row>
    <row r="18" spans="1:6" x14ac:dyDescent="0.35">
      <c r="A18" s="180"/>
      <c r="B18" s="307"/>
      <c r="C18" s="307"/>
      <c r="D18" s="311"/>
      <c r="E18" s="308">
        <f t="shared" si="0"/>
        <v>0</v>
      </c>
      <c r="F18" s="302"/>
    </row>
    <row r="19" spans="1:6" x14ac:dyDescent="0.35">
      <c r="A19" s="180"/>
      <c r="B19" s="307"/>
      <c r="C19" s="307"/>
      <c r="D19" s="311"/>
      <c r="E19" s="308">
        <f t="shared" si="0"/>
        <v>0</v>
      </c>
      <c r="F19" s="302"/>
    </row>
    <row r="20" spans="1:6" x14ac:dyDescent="0.35">
      <c r="A20" s="180"/>
      <c r="B20" s="307"/>
      <c r="C20" s="307"/>
      <c r="D20" s="311"/>
      <c r="E20" s="308">
        <f t="shared" si="0"/>
        <v>0</v>
      </c>
      <c r="F20" s="302"/>
    </row>
    <row r="21" spans="1:6" x14ac:dyDescent="0.35">
      <c r="A21" s="180"/>
      <c r="B21" s="307"/>
      <c r="C21" s="307"/>
      <c r="D21" s="311"/>
      <c r="E21" s="308">
        <f t="shared" si="0"/>
        <v>0</v>
      </c>
      <c r="F21" s="302"/>
    </row>
    <row r="22" spans="1:6" x14ac:dyDescent="0.35">
      <c r="A22" s="180"/>
      <c r="B22" s="307"/>
      <c r="C22" s="307"/>
      <c r="D22" s="311"/>
      <c r="E22" s="308">
        <f t="shared" si="0"/>
        <v>0</v>
      </c>
      <c r="F22" s="302"/>
    </row>
    <row r="23" spans="1:6" x14ac:dyDescent="0.35">
      <c r="A23" s="180"/>
      <c r="B23" s="307"/>
      <c r="C23" s="307"/>
      <c r="D23" s="311"/>
      <c r="E23" s="308">
        <f t="shared" si="0"/>
        <v>0</v>
      </c>
      <c r="F23" s="302"/>
    </row>
    <row r="24" spans="1:6" x14ac:dyDescent="0.35">
      <c r="A24" s="180"/>
      <c r="B24" s="307"/>
      <c r="C24" s="307"/>
      <c r="D24" s="311"/>
      <c r="E24" s="308">
        <f t="shared" si="0"/>
        <v>0</v>
      </c>
      <c r="F24" s="302"/>
    </row>
    <row r="25" spans="1:6" x14ac:dyDescent="0.35">
      <c r="A25" s="180"/>
      <c r="B25" s="307"/>
      <c r="C25" s="307"/>
      <c r="D25" s="311"/>
      <c r="E25" s="308">
        <f t="shared" si="0"/>
        <v>0</v>
      </c>
      <c r="F25" s="302"/>
    </row>
    <row r="26" spans="1:6" x14ac:dyDescent="0.35">
      <c r="A26" s="180"/>
      <c r="B26" s="307"/>
      <c r="C26" s="307"/>
      <c r="D26" s="311"/>
      <c r="E26" s="308">
        <f t="shared" si="0"/>
        <v>0</v>
      </c>
      <c r="F26" s="302"/>
    </row>
    <row r="27" spans="1:6" x14ac:dyDescent="0.35">
      <c r="A27" s="180"/>
      <c r="B27" s="307"/>
      <c r="C27" s="307"/>
      <c r="D27" s="311"/>
      <c r="E27" s="308">
        <f t="shared" si="0"/>
        <v>0</v>
      </c>
      <c r="F27" s="302"/>
    </row>
    <row r="28" spans="1:6" x14ac:dyDescent="0.35">
      <c r="A28" s="180"/>
      <c r="B28" s="307"/>
      <c r="C28" s="307"/>
      <c r="D28" s="311"/>
      <c r="E28" s="308">
        <f t="shared" si="0"/>
        <v>0</v>
      </c>
      <c r="F28" s="302"/>
    </row>
  </sheetData>
  <pageMargins left="0.7" right="0.7" top="0.75" bottom="0.75" header="0.3" footer="0.3"/>
  <pageSetup paperSize="9" scale="5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FFCC"/>
  </sheetPr>
  <dimension ref="A1:AQ15"/>
  <sheetViews>
    <sheetView view="pageBreakPreview" topLeftCell="F1" zoomScale="60" zoomScaleNormal="80" workbookViewId="0">
      <selection activeCell="P24" sqref="P24"/>
    </sheetView>
  </sheetViews>
  <sheetFormatPr defaultColWidth="8.7265625" defaultRowHeight="12" x14ac:dyDescent="0.3"/>
  <cols>
    <col min="1" max="1" width="36.26953125" style="91" customWidth="1"/>
    <col min="2" max="2" width="34.7265625" style="91" customWidth="1"/>
    <col min="3" max="3" width="3.26953125" style="91" customWidth="1"/>
    <col min="4" max="24" width="3.7265625" style="91" customWidth="1"/>
    <col min="25" max="25" width="4.453125" style="91" customWidth="1"/>
    <col min="26" max="28" width="16.453125" style="91" customWidth="1"/>
    <col min="29" max="29" width="18.1796875" style="91" customWidth="1"/>
    <col min="30" max="30" width="9" style="91" customWidth="1"/>
    <col min="31" max="31" width="9.1796875" style="91" customWidth="1"/>
    <col min="32" max="32" width="9" style="91" customWidth="1"/>
    <col min="33" max="33" width="10.7265625" style="92" customWidth="1"/>
    <col min="34" max="36" width="10.7265625" style="91" customWidth="1"/>
    <col min="37" max="37" width="52.1796875" style="91" customWidth="1"/>
    <col min="38" max="38" width="51.7265625" style="91" customWidth="1"/>
    <col min="39" max="42" width="8.7265625" style="91"/>
    <col min="43" max="43" width="18.81640625" style="91" customWidth="1"/>
    <col min="44" max="16384" width="8.7265625" style="91"/>
  </cols>
  <sheetData>
    <row r="1" spans="1:43" ht="26.15" customHeight="1" thickBot="1" x14ac:dyDescent="0.35">
      <c r="A1" s="432" t="s">
        <v>170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  <c r="S1" s="432"/>
      <c r="T1" s="432"/>
      <c r="U1" s="432"/>
      <c r="V1" s="432"/>
      <c r="W1" s="432"/>
      <c r="X1" s="432"/>
      <c r="Y1" s="432"/>
      <c r="Z1" s="312"/>
      <c r="AA1" s="312"/>
      <c r="AB1" s="312"/>
      <c r="AC1" s="312"/>
      <c r="AD1" s="432" t="s">
        <v>168</v>
      </c>
      <c r="AE1" s="432"/>
      <c r="AF1" s="432"/>
      <c r="AG1" s="432"/>
      <c r="AH1" s="432"/>
      <c r="AI1" s="432"/>
      <c r="AJ1" s="432"/>
      <c r="AK1" s="432"/>
    </row>
    <row r="2" spans="1:43" ht="36" customHeight="1" thickBot="1" x14ac:dyDescent="0.35">
      <c r="A2" s="153"/>
      <c r="B2" s="152"/>
      <c r="C2" s="154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5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5"/>
      <c r="Z2" s="433" t="s">
        <v>242</v>
      </c>
      <c r="AA2" s="434"/>
      <c r="AB2" s="434"/>
      <c r="AC2" s="434"/>
      <c r="AD2" s="434"/>
      <c r="AE2" s="434"/>
      <c r="AF2" s="434"/>
      <c r="AG2" s="434"/>
      <c r="AH2" s="434"/>
      <c r="AI2" s="434"/>
      <c r="AJ2" s="434"/>
      <c r="AK2" s="435"/>
      <c r="AL2" s="424" t="s">
        <v>241</v>
      </c>
      <c r="AM2" s="425"/>
      <c r="AN2" s="425"/>
      <c r="AO2" s="425"/>
      <c r="AP2" s="425"/>
      <c r="AQ2" s="426"/>
    </row>
    <row r="3" spans="1:43" ht="36" customHeight="1" thickBot="1" x14ac:dyDescent="0.35">
      <c r="A3" s="234"/>
      <c r="B3" s="232"/>
      <c r="C3" s="233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1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1"/>
      <c r="Z3" s="424" t="s">
        <v>301</v>
      </c>
      <c r="AA3" s="425"/>
      <c r="AB3" s="425"/>
      <c r="AC3" s="425"/>
      <c r="AD3" s="424" t="s">
        <v>302</v>
      </c>
      <c r="AE3" s="425"/>
      <c r="AF3" s="425"/>
      <c r="AG3" s="425"/>
      <c r="AH3" s="425"/>
      <c r="AI3" s="425"/>
      <c r="AJ3" s="425"/>
      <c r="AK3" s="426"/>
      <c r="AL3" s="158"/>
      <c r="AM3" s="159"/>
      <c r="AN3" s="159"/>
      <c r="AO3" s="159"/>
      <c r="AP3" s="159"/>
      <c r="AQ3" s="149"/>
    </row>
    <row r="4" spans="1:43" ht="51" customHeight="1" x14ac:dyDescent="0.3">
      <c r="A4" s="234" t="s">
        <v>171</v>
      </c>
      <c r="B4" s="374" t="s">
        <v>313</v>
      </c>
      <c r="C4" s="233" t="s">
        <v>107</v>
      </c>
      <c r="D4" s="232" t="s">
        <v>108</v>
      </c>
      <c r="E4" s="232" t="s">
        <v>109</v>
      </c>
      <c r="F4" s="232" t="s">
        <v>110</v>
      </c>
      <c r="G4" s="232" t="s">
        <v>111</v>
      </c>
      <c r="H4" s="232" t="s">
        <v>112</v>
      </c>
      <c r="I4" s="232" t="s">
        <v>113</v>
      </c>
      <c r="J4" s="232" t="s">
        <v>114</v>
      </c>
      <c r="K4" s="232" t="s">
        <v>115</v>
      </c>
      <c r="L4" s="232" t="s">
        <v>116</v>
      </c>
      <c r="M4" s="232" t="s">
        <v>117</v>
      </c>
      <c r="N4" s="231" t="s">
        <v>118</v>
      </c>
      <c r="O4" s="232" t="s">
        <v>119</v>
      </c>
      <c r="P4" s="232" t="s">
        <v>120</v>
      </c>
      <c r="Q4" s="232" t="s">
        <v>121</v>
      </c>
      <c r="R4" s="232" t="s">
        <v>122</v>
      </c>
      <c r="S4" s="232" t="s">
        <v>123</v>
      </c>
      <c r="T4" s="232" t="s">
        <v>124</v>
      </c>
      <c r="U4" s="232" t="s">
        <v>125</v>
      </c>
      <c r="V4" s="232" t="s">
        <v>126</v>
      </c>
      <c r="W4" s="232" t="s">
        <v>127</v>
      </c>
      <c r="X4" s="232" t="s">
        <v>128</v>
      </c>
      <c r="Y4" s="231" t="s">
        <v>129</v>
      </c>
      <c r="Z4" s="154" t="s">
        <v>303</v>
      </c>
      <c r="AA4" s="152" t="s">
        <v>304</v>
      </c>
      <c r="AB4" s="152" t="s">
        <v>305</v>
      </c>
      <c r="AC4" s="152" t="s">
        <v>306</v>
      </c>
      <c r="AD4" s="156" t="s">
        <v>162</v>
      </c>
      <c r="AE4" s="157" t="s">
        <v>163</v>
      </c>
      <c r="AF4" s="157" t="s">
        <v>164</v>
      </c>
      <c r="AG4" s="149" t="s">
        <v>167</v>
      </c>
      <c r="AH4" s="149" t="s">
        <v>166</v>
      </c>
      <c r="AI4" s="149" t="s">
        <v>144</v>
      </c>
      <c r="AJ4" s="427" t="s">
        <v>169</v>
      </c>
      <c r="AK4" s="350" t="s">
        <v>172</v>
      </c>
      <c r="AL4" s="350" t="s">
        <v>240</v>
      </c>
      <c r="AM4" s="156" t="s">
        <v>162</v>
      </c>
      <c r="AN4" s="157" t="s">
        <v>163</v>
      </c>
      <c r="AO4" s="157" t="s">
        <v>164</v>
      </c>
      <c r="AP4" s="149" t="s">
        <v>167</v>
      </c>
      <c r="AQ4" s="430" t="s">
        <v>239</v>
      </c>
    </row>
    <row r="5" spans="1:43" ht="8.25" customHeight="1" thickBot="1" x14ac:dyDescent="0.35">
      <c r="A5" s="94"/>
      <c r="B5" s="95"/>
      <c r="C5" s="96"/>
      <c r="D5" s="95"/>
      <c r="E5" s="95"/>
      <c r="F5" s="95"/>
      <c r="G5" s="95"/>
      <c r="H5" s="95"/>
      <c r="I5" s="95"/>
      <c r="J5" s="95"/>
      <c r="K5" s="95"/>
      <c r="L5" s="95"/>
      <c r="M5" s="95"/>
      <c r="N5" s="97"/>
      <c r="O5" s="95"/>
      <c r="P5" s="95"/>
      <c r="Q5" s="95"/>
      <c r="R5" s="95"/>
      <c r="S5" s="95"/>
      <c r="T5" s="95"/>
      <c r="U5" s="95"/>
      <c r="V5" s="95"/>
      <c r="W5" s="95"/>
      <c r="X5" s="95"/>
      <c r="Y5" s="97"/>
      <c r="Z5" s="96"/>
      <c r="AA5" s="95"/>
      <c r="AB5" s="95"/>
      <c r="AC5" s="95"/>
      <c r="AD5" s="158"/>
      <c r="AE5" s="159"/>
      <c r="AF5" s="159"/>
      <c r="AG5" s="165"/>
      <c r="AH5" s="165"/>
      <c r="AI5" s="165"/>
      <c r="AJ5" s="428"/>
      <c r="AK5" s="230"/>
      <c r="AL5" s="167"/>
      <c r="AM5" s="158"/>
      <c r="AN5" s="159"/>
      <c r="AO5" s="159"/>
      <c r="AP5" s="165"/>
      <c r="AQ5" s="431"/>
    </row>
    <row r="6" spans="1:43" ht="15" customHeight="1" x14ac:dyDescent="0.3">
      <c r="A6" s="150" t="s">
        <v>165</v>
      </c>
      <c r="B6" s="150"/>
      <c r="C6" s="241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3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3"/>
      <c r="Z6" s="352"/>
      <c r="AA6" s="353"/>
      <c r="AB6" s="353"/>
      <c r="AC6" s="354"/>
      <c r="AD6" s="335"/>
      <c r="AE6" s="175"/>
      <c r="AF6" s="175"/>
      <c r="AG6" s="329">
        <f t="shared" ref="AG6:AG11" si="0">AD6*AF6+AC6</f>
        <v>0</v>
      </c>
      <c r="AH6" s="329">
        <f t="shared" ref="AH6:AH11" si="1">AE6*AF6+AC6</f>
        <v>0</v>
      </c>
      <c r="AI6" s="329">
        <f t="shared" ref="AI6:AI11" si="2">AH6-AG6</f>
        <v>0</v>
      </c>
      <c r="AJ6" s="428"/>
      <c r="AK6" s="337"/>
      <c r="AL6" s="334"/>
      <c r="AM6" s="335"/>
      <c r="AN6" s="175"/>
      <c r="AO6" s="175"/>
      <c r="AP6" s="329">
        <f t="shared" ref="AP6:AP11" si="3">AM6*AO6</f>
        <v>0</v>
      </c>
      <c r="AQ6" s="337"/>
    </row>
    <row r="7" spans="1:43" ht="15" customHeight="1" x14ac:dyDescent="0.3">
      <c r="A7" s="150" t="s">
        <v>147</v>
      </c>
      <c r="B7" s="150"/>
      <c r="C7" s="244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6"/>
      <c r="O7" s="245"/>
      <c r="P7" s="245"/>
      <c r="Q7" s="245"/>
      <c r="R7" s="245"/>
      <c r="S7" s="245"/>
      <c r="T7" s="245"/>
      <c r="U7" s="245"/>
      <c r="V7" s="245"/>
      <c r="W7" s="245"/>
      <c r="X7" s="245"/>
      <c r="Y7" s="246"/>
      <c r="Z7" s="355"/>
      <c r="AA7" s="356"/>
      <c r="AB7" s="356"/>
      <c r="AC7" s="357"/>
      <c r="AD7" s="335"/>
      <c r="AE7" s="175"/>
      <c r="AF7" s="175"/>
      <c r="AG7" s="329">
        <f t="shared" si="0"/>
        <v>0</v>
      </c>
      <c r="AH7" s="329">
        <f t="shared" si="1"/>
        <v>0</v>
      </c>
      <c r="AI7" s="329">
        <f t="shared" si="2"/>
        <v>0</v>
      </c>
      <c r="AJ7" s="428"/>
      <c r="AK7" s="338"/>
      <c r="AL7" s="335"/>
      <c r="AM7" s="335"/>
      <c r="AN7" s="175"/>
      <c r="AO7" s="175"/>
      <c r="AP7" s="329">
        <f t="shared" si="3"/>
        <v>0</v>
      </c>
      <c r="AQ7" s="338"/>
    </row>
    <row r="8" spans="1:43" ht="15" customHeight="1" x14ac:dyDescent="0.3">
      <c r="A8" s="150" t="s">
        <v>148</v>
      </c>
      <c r="B8" s="150"/>
      <c r="C8" s="244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6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6"/>
      <c r="Z8" s="355"/>
      <c r="AA8" s="356"/>
      <c r="AB8" s="356"/>
      <c r="AC8" s="357"/>
      <c r="AD8" s="335"/>
      <c r="AE8" s="175"/>
      <c r="AF8" s="175"/>
      <c r="AG8" s="329">
        <f t="shared" si="0"/>
        <v>0</v>
      </c>
      <c r="AH8" s="329">
        <f t="shared" si="1"/>
        <v>0</v>
      </c>
      <c r="AI8" s="329">
        <f t="shared" si="2"/>
        <v>0</v>
      </c>
      <c r="AJ8" s="428"/>
      <c r="AK8" s="338"/>
      <c r="AL8" s="335"/>
      <c r="AM8" s="335"/>
      <c r="AN8" s="175"/>
      <c r="AO8" s="175"/>
      <c r="AP8" s="329">
        <f t="shared" si="3"/>
        <v>0</v>
      </c>
      <c r="AQ8" s="338"/>
    </row>
    <row r="9" spans="1:43" ht="15" customHeight="1" x14ac:dyDescent="0.3">
      <c r="A9" s="150" t="s">
        <v>149</v>
      </c>
      <c r="B9" s="150"/>
      <c r="C9" s="244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6"/>
      <c r="O9" s="245"/>
      <c r="P9" s="245"/>
      <c r="Q9" s="245"/>
      <c r="R9" s="245"/>
      <c r="S9" s="245"/>
      <c r="T9" s="245"/>
      <c r="U9" s="245"/>
      <c r="V9" s="245"/>
      <c r="W9" s="245"/>
      <c r="X9" s="245"/>
      <c r="Y9" s="246"/>
      <c r="Z9" s="355"/>
      <c r="AA9" s="356"/>
      <c r="AB9" s="356"/>
      <c r="AC9" s="357"/>
      <c r="AD9" s="335"/>
      <c r="AE9" s="175"/>
      <c r="AF9" s="175"/>
      <c r="AG9" s="329">
        <f t="shared" si="0"/>
        <v>0</v>
      </c>
      <c r="AH9" s="329">
        <f t="shared" si="1"/>
        <v>0</v>
      </c>
      <c r="AI9" s="329">
        <f t="shared" si="2"/>
        <v>0</v>
      </c>
      <c r="AJ9" s="428"/>
      <c r="AK9" s="338"/>
      <c r="AL9" s="335"/>
      <c r="AM9" s="335"/>
      <c r="AN9" s="175"/>
      <c r="AO9" s="175"/>
      <c r="AP9" s="329">
        <f t="shared" si="3"/>
        <v>0</v>
      </c>
      <c r="AQ9" s="338"/>
    </row>
    <row r="10" spans="1:43" ht="15" customHeight="1" x14ac:dyDescent="0.3">
      <c r="A10" s="150" t="s">
        <v>150</v>
      </c>
      <c r="B10" s="150"/>
      <c r="C10" s="244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6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6"/>
      <c r="Z10" s="355"/>
      <c r="AA10" s="356"/>
      <c r="AB10" s="356"/>
      <c r="AC10" s="357"/>
      <c r="AD10" s="335"/>
      <c r="AE10" s="175"/>
      <c r="AF10" s="175"/>
      <c r="AG10" s="329">
        <f t="shared" si="0"/>
        <v>0</v>
      </c>
      <c r="AH10" s="329">
        <f t="shared" si="1"/>
        <v>0</v>
      </c>
      <c r="AI10" s="329">
        <f t="shared" si="2"/>
        <v>0</v>
      </c>
      <c r="AJ10" s="428"/>
      <c r="AK10" s="338"/>
      <c r="AL10" s="335"/>
      <c r="AM10" s="335"/>
      <c r="AN10" s="175"/>
      <c r="AO10" s="175"/>
      <c r="AP10" s="329">
        <f t="shared" si="3"/>
        <v>0</v>
      </c>
      <c r="AQ10" s="338"/>
    </row>
    <row r="11" spans="1:43" ht="16" customHeight="1" thickBot="1" x14ac:dyDescent="0.35">
      <c r="A11" s="151" t="s">
        <v>142</v>
      </c>
      <c r="B11" s="151"/>
      <c r="C11" s="247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9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358"/>
      <c r="AA11" s="359"/>
      <c r="AB11" s="359"/>
      <c r="AC11" s="360"/>
      <c r="AD11" s="336"/>
      <c r="AE11" s="176"/>
      <c r="AF11" s="176"/>
      <c r="AG11" s="351">
        <f t="shared" si="0"/>
        <v>0</v>
      </c>
      <c r="AH11" s="351">
        <f t="shared" si="1"/>
        <v>0</v>
      </c>
      <c r="AI11" s="351">
        <f t="shared" si="2"/>
        <v>0</v>
      </c>
      <c r="AJ11" s="429"/>
      <c r="AK11" s="339"/>
      <c r="AL11" s="336"/>
      <c r="AM11" s="336"/>
      <c r="AN11" s="176"/>
      <c r="AO11" s="176"/>
      <c r="AP11" s="329">
        <f t="shared" si="3"/>
        <v>0</v>
      </c>
      <c r="AQ11" s="339"/>
    </row>
    <row r="12" spans="1:43" ht="12.5" thickBot="1" x14ac:dyDescent="0.35">
      <c r="A12" s="144" t="s">
        <v>143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349"/>
      <c r="AA12" s="349"/>
      <c r="AB12" s="349"/>
      <c r="AC12" s="349">
        <f t="shared" ref="AC12:AI12" si="4">SUM(AC6:AC11)</f>
        <v>0</v>
      </c>
      <c r="AD12" s="161">
        <f t="shared" si="4"/>
        <v>0</v>
      </c>
      <c r="AE12" s="161">
        <f t="shared" si="4"/>
        <v>0</v>
      </c>
      <c r="AF12" s="161">
        <f t="shared" si="4"/>
        <v>0</v>
      </c>
      <c r="AG12" s="166">
        <f t="shared" si="4"/>
        <v>0</v>
      </c>
      <c r="AH12" s="166">
        <f t="shared" si="4"/>
        <v>0</v>
      </c>
      <c r="AI12" s="166">
        <f t="shared" si="4"/>
        <v>0</v>
      </c>
      <c r="AJ12" s="229">
        <v>0</v>
      </c>
      <c r="AK12" s="228"/>
      <c r="AL12" s="161"/>
      <c r="AM12" s="161">
        <f>SUM(AM6:AM11)</f>
        <v>0</v>
      </c>
      <c r="AN12" s="161">
        <f>SUM(AN6:AN11)</f>
        <v>0</v>
      </c>
      <c r="AO12" s="161">
        <f>SUM(AO6:AO11)</f>
        <v>0</v>
      </c>
      <c r="AP12" s="166">
        <f>SUM(AP6:AP11)</f>
        <v>0</v>
      </c>
      <c r="AQ12" s="166"/>
    </row>
    <row r="13" spans="1:43" x14ac:dyDescent="0.3">
      <c r="AH13" s="103"/>
      <c r="AI13" s="103"/>
      <c r="AJ13" s="103"/>
    </row>
    <row r="15" spans="1:43" ht="15" x14ac:dyDescent="0.3">
      <c r="AG15" s="104"/>
    </row>
  </sheetData>
  <mergeCells count="8">
    <mergeCell ref="AL2:AQ2"/>
    <mergeCell ref="AJ4:AJ11"/>
    <mergeCell ref="AQ4:AQ5"/>
    <mergeCell ref="A1:Y1"/>
    <mergeCell ref="AD1:AK1"/>
    <mergeCell ref="Z2:AK2"/>
    <mergeCell ref="Z3:AC3"/>
    <mergeCell ref="AD3:AK3"/>
  </mergeCells>
  <conditionalFormatting sqref="C6:AC11">
    <cfRule type="colorScale" priority="1">
      <colorScale>
        <cfvo type="num" val="0"/>
        <cfvo type="num" val="1"/>
        <color theme="0"/>
        <color theme="2" tint="-0.249977111117893"/>
      </colorScale>
    </cfRule>
  </conditionalFormatting>
  <pageMargins left="0.7" right="0.7" top="0.75" bottom="0.75" header="0.3" footer="0.3"/>
  <pageSetup paperSize="9" scale="1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CC"/>
  </sheetPr>
  <dimension ref="A1:D14"/>
  <sheetViews>
    <sheetView view="pageBreakPreview" topLeftCell="A7" zoomScale="85" zoomScaleNormal="80" zoomScaleSheetLayoutView="85" workbookViewId="0">
      <selection activeCell="B14" sqref="B14"/>
    </sheetView>
  </sheetViews>
  <sheetFormatPr defaultColWidth="8.81640625" defaultRowHeight="14.5" x14ac:dyDescent="0.35"/>
  <cols>
    <col min="1" max="1" width="32.26953125" style="4" customWidth="1"/>
    <col min="2" max="2" width="66.7265625" style="4" customWidth="1"/>
    <col min="3" max="3" width="14.26953125" style="6" customWidth="1"/>
    <col min="4" max="4" width="23.453125" style="4" customWidth="1"/>
    <col min="5" max="16384" width="8.81640625" style="4"/>
  </cols>
  <sheetData>
    <row r="1" spans="1:4" ht="15.5" thickTop="1" thickBot="1" x14ac:dyDescent="0.4">
      <c r="A1" s="1" t="s">
        <v>0</v>
      </c>
      <c r="B1" s="2" t="s">
        <v>1</v>
      </c>
      <c r="C1" s="5" t="s">
        <v>10</v>
      </c>
      <c r="D1" s="3" t="s">
        <v>2</v>
      </c>
    </row>
    <row r="2" spans="1:4" ht="147" customHeight="1" thickTop="1" thickBot="1" x14ac:dyDescent="0.4">
      <c r="A2" s="279" t="s">
        <v>3</v>
      </c>
      <c r="B2" s="280" t="s">
        <v>4</v>
      </c>
      <c r="C2" s="281" t="s">
        <v>11</v>
      </c>
      <c r="D2" s="132">
        <v>10</v>
      </c>
    </row>
    <row r="3" spans="1:4" ht="41.5" customHeight="1" x14ac:dyDescent="0.35">
      <c r="A3" s="444" t="s">
        <v>5</v>
      </c>
      <c r="B3" s="455" t="s">
        <v>14</v>
      </c>
      <c r="C3" s="457" t="s">
        <v>12</v>
      </c>
      <c r="D3" s="446">
        <v>0.04</v>
      </c>
    </row>
    <row r="4" spans="1:4" ht="63" customHeight="1" thickBot="1" x14ac:dyDescent="0.4">
      <c r="A4" s="445"/>
      <c r="B4" s="456"/>
      <c r="C4" s="458"/>
      <c r="D4" s="447"/>
    </row>
    <row r="5" spans="1:4" ht="42" x14ac:dyDescent="0.35">
      <c r="A5" s="444" t="s">
        <v>6</v>
      </c>
      <c r="B5" s="282" t="s">
        <v>7</v>
      </c>
      <c r="C5" s="457" t="s">
        <v>12</v>
      </c>
      <c r="D5" s="448">
        <v>0.05</v>
      </c>
    </row>
    <row r="6" spans="1:4" ht="42.5" thickBot="1" x14ac:dyDescent="0.4">
      <c r="A6" s="445"/>
      <c r="B6" s="280" t="s">
        <v>8</v>
      </c>
      <c r="C6" s="458"/>
      <c r="D6" s="449"/>
    </row>
    <row r="7" spans="1:4" ht="28.5" thickBot="1" x14ac:dyDescent="0.4">
      <c r="A7" s="283" t="s">
        <v>157</v>
      </c>
      <c r="B7" s="284" t="s">
        <v>283</v>
      </c>
      <c r="C7" s="285" t="s">
        <v>13</v>
      </c>
      <c r="D7" s="131">
        <v>1373</v>
      </c>
    </row>
    <row r="8" spans="1:4" ht="15" customHeight="1" x14ac:dyDescent="0.35">
      <c r="A8" s="450" t="s">
        <v>9</v>
      </c>
      <c r="B8" s="440" t="s">
        <v>288</v>
      </c>
      <c r="C8" s="459" t="s">
        <v>15</v>
      </c>
      <c r="D8" s="452">
        <f>$D$7*1.352/(D12/12)</f>
        <v>11.379592337164752</v>
      </c>
    </row>
    <row r="9" spans="1:4" ht="57" customHeight="1" thickBot="1" x14ac:dyDescent="0.4">
      <c r="A9" s="451"/>
      <c r="B9" s="454"/>
      <c r="C9" s="460"/>
      <c r="D9" s="453"/>
    </row>
    <row r="10" spans="1:4" x14ac:dyDescent="0.35">
      <c r="A10" s="438" t="s">
        <v>158</v>
      </c>
      <c r="B10" s="440" t="s">
        <v>284</v>
      </c>
      <c r="C10" s="436" t="s">
        <v>15</v>
      </c>
      <c r="D10" s="442">
        <v>5.55</v>
      </c>
    </row>
    <row r="11" spans="1:4" ht="20.25" customHeight="1" thickBot="1" x14ac:dyDescent="0.4">
      <c r="A11" s="439"/>
      <c r="B11" s="441"/>
      <c r="C11" s="437"/>
      <c r="D11" s="443"/>
    </row>
    <row r="12" spans="1:4" ht="72" customHeight="1" thickBot="1" x14ac:dyDescent="0.4">
      <c r="A12" s="286" t="s">
        <v>285</v>
      </c>
      <c r="B12" s="284" t="s">
        <v>290</v>
      </c>
      <c r="C12" s="287" t="s">
        <v>286</v>
      </c>
      <c r="D12" s="289">
        <v>1957.5</v>
      </c>
    </row>
    <row r="13" spans="1:4" ht="72" customHeight="1" thickBot="1" x14ac:dyDescent="0.4">
      <c r="A13" s="286" t="s">
        <v>287</v>
      </c>
      <c r="B13" s="284" t="s">
        <v>289</v>
      </c>
      <c r="C13" s="287" t="s">
        <v>286</v>
      </c>
      <c r="D13" s="288">
        <v>2088</v>
      </c>
    </row>
    <row r="14" spans="1:4" ht="21" customHeight="1" thickBot="1" x14ac:dyDescent="0.4">
      <c r="A14" s="286" t="s">
        <v>19</v>
      </c>
      <c r="B14" s="286" t="s">
        <v>98</v>
      </c>
      <c r="C14" s="287" t="s">
        <v>11</v>
      </c>
      <c r="D14" s="54">
        <v>2019</v>
      </c>
    </row>
  </sheetData>
  <mergeCells count="15">
    <mergeCell ref="C10:C11"/>
    <mergeCell ref="A10:A11"/>
    <mergeCell ref="B10:B11"/>
    <mergeCell ref="D10:D11"/>
    <mergeCell ref="A3:A4"/>
    <mergeCell ref="D3:D4"/>
    <mergeCell ref="A5:A6"/>
    <mergeCell ref="D5:D6"/>
    <mergeCell ref="A8:A9"/>
    <mergeCell ref="D8:D9"/>
    <mergeCell ref="B8:B9"/>
    <mergeCell ref="B3:B4"/>
    <mergeCell ref="C3:C4"/>
    <mergeCell ref="C8:C9"/>
    <mergeCell ref="C5:C6"/>
  </mergeCells>
  <pageMargins left="0.7" right="0.7" top="0.75" bottom="0.75" header="0.3" footer="0.3"/>
  <pageSetup paperSize="9" scale="6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CC"/>
  </sheetPr>
  <dimension ref="A1:T3"/>
  <sheetViews>
    <sheetView view="pageBreakPreview" topLeftCell="D1" zoomScale="60" zoomScaleNormal="60" workbookViewId="0">
      <selection sqref="A1:Y1"/>
    </sheetView>
  </sheetViews>
  <sheetFormatPr defaultColWidth="8.81640625" defaultRowHeight="14.5" x14ac:dyDescent="0.35"/>
  <sheetData>
    <row r="1" spans="1:20" x14ac:dyDescent="0.35">
      <c r="A1" t="s">
        <v>185</v>
      </c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</row>
    <row r="2" spans="1:20" x14ac:dyDescent="0.35">
      <c r="A2" t="s">
        <v>186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</row>
    <row r="3" spans="1:20" x14ac:dyDescent="0.35">
      <c r="A3" s="193" t="s">
        <v>187</v>
      </c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4" t="s">
        <v>154</v>
      </c>
    </row>
  </sheetData>
  <pageMargins left="0.7" right="0.7" top="0.75" bottom="0.75" header="0.3" footer="0.3"/>
  <pageSetup paperSize="9" scale="33" orientation="portrait" r:id="rId1"/>
  <colBreaks count="1" manualBreakCount="1">
    <brk id="15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FFCC"/>
  </sheetPr>
  <dimension ref="A1:AC70"/>
  <sheetViews>
    <sheetView view="pageBreakPreview" topLeftCell="A28" zoomScale="60" zoomScaleNormal="80" workbookViewId="0">
      <selection activeCell="C39" sqref="C39"/>
    </sheetView>
  </sheetViews>
  <sheetFormatPr defaultColWidth="8.81640625" defaultRowHeight="14.5" x14ac:dyDescent="0.35"/>
  <cols>
    <col min="1" max="1" width="21.453125" customWidth="1"/>
    <col min="2" max="2" width="14.453125" customWidth="1"/>
    <col min="3" max="3" width="14.26953125" style="192" customWidth="1"/>
    <col min="4" max="4" width="14.1796875" style="192" customWidth="1"/>
    <col min="5" max="5" width="14.81640625" style="192" customWidth="1"/>
    <col min="6" max="6" width="11.81640625" style="192" customWidth="1"/>
    <col min="7" max="7" width="15.81640625" style="192" customWidth="1"/>
    <col min="8" max="8" width="13.453125" style="192" customWidth="1"/>
    <col min="9" max="9" width="10" style="192" customWidth="1"/>
    <col min="10" max="28" width="8.453125" style="192" customWidth="1"/>
  </cols>
  <sheetData>
    <row r="1" spans="1:29" ht="15" thickBot="1" x14ac:dyDescent="0.4"/>
    <row r="2" spans="1:29" ht="48.75" customHeight="1" thickBot="1" x14ac:dyDescent="0.4">
      <c r="A2" s="195" t="s">
        <v>188</v>
      </c>
      <c r="B2" s="215" t="s">
        <v>189</v>
      </c>
      <c r="C2" s="213" t="s">
        <v>190</v>
      </c>
      <c r="D2" s="196" t="s">
        <v>191</v>
      </c>
      <c r="E2" s="196" t="s">
        <v>192</v>
      </c>
      <c r="F2" s="220" t="s">
        <v>183</v>
      </c>
      <c r="G2" s="215" t="s">
        <v>193</v>
      </c>
      <c r="H2" s="224" t="s">
        <v>190</v>
      </c>
      <c r="I2" s="197" t="s">
        <v>183</v>
      </c>
      <c r="O2" s="198"/>
      <c r="P2" s="199"/>
      <c r="Q2" s="199"/>
      <c r="R2" s="200"/>
      <c r="S2" s="200"/>
      <c r="T2" s="200"/>
      <c r="U2" s="200"/>
      <c r="V2" s="200"/>
      <c r="W2" s="200"/>
      <c r="X2" s="200"/>
      <c r="Y2" s="199"/>
      <c r="Z2" s="199"/>
      <c r="AA2" s="200"/>
      <c r="AB2" s="200"/>
      <c r="AC2" s="200"/>
    </row>
    <row r="3" spans="1:29" x14ac:dyDescent="0.35">
      <c r="A3" s="201" t="s">
        <v>156</v>
      </c>
      <c r="B3" s="216"/>
      <c r="C3" s="214"/>
      <c r="D3" s="210"/>
      <c r="E3" s="210"/>
      <c r="F3" s="221"/>
      <c r="G3" s="225"/>
      <c r="H3" s="214"/>
      <c r="I3" s="210"/>
      <c r="O3" s="202"/>
      <c r="P3" s="203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</row>
    <row r="4" spans="1:29" x14ac:dyDescent="0.35">
      <c r="A4" s="205" t="s">
        <v>194</v>
      </c>
      <c r="B4" s="217" t="s">
        <v>195</v>
      </c>
      <c r="C4" s="212"/>
      <c r="D4" s="211"/>
      <c r="E4" s="211"/>
      <c r="F4" s="222"/>
      <c r="G4" s="218"/>
      <c r="H4" s="212"/>
      <c r="I4" s="211"/>
      <c r="O4" s="202"/>
      <c r="P4" s="206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</row>
    <row r="5" spans="1:29" ht="15.75" customHeight="1" x14ac:dyDescent="0.35">
      <c r="A5" s="207" t="s">
        <v>196</v>
      </c>
      <c r="B5" s="218"/>
      <c r="C5" s="212"/>
      <c r="D5" s="211"/>
      <c r="E5" s="211"/>
      <c r="F5" s="222"/>
      <c r="G5" s="218"/>
      <c r="H5" s="212"/>
      <c r="I5" s="211"/>
      <c r="O5" s="202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</row>
    <row r="6" spans="1:29" x14ac:dyDescent="0.35">
      <c r="A6" s="207" t="s">
        <v>197</v>
      </c>
      <c r="B6" s="218"/>
      <c r="C6" s="212"/>
      <c r="D6" s="211"/>
      <c r="E6" s="211"/>
      <c r="F6" s="222"/>
      <c r="G6" s="218"/>
      <c r="H6" s="212"/>
      <c r="I6" s="211"/>
      <c r="O6" s="202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</row>
    <row r="7" spans="1:29" x14ac:dyDescent="0.35">
      <c r="A7" s="207" t="s">
        <v>198</v>
      </c>
      <c r="B7" s="218"/>
      <c r="C7" s="212"/>
      <c r="D7" s="211"/>
      <c r="E7" s="211"/>
      <c r="F7" s="222"/>
      <c r="G7" s="218"/>
      <c r="H7" s="212"/>
      <c r="I7" s="211"/>
      <c r="O7" s="202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</row>
    <row r="8" spans="1:29" x14ac:dyDescent="0.35">
      <c r="A8" s="207" t="s">
        <v>199</v>
      </c>
      <c r="B8" s="218"/>
      <c r="C8" s="212"/>
      <c r="D8" s="211"/>
      <c r="E8" s="211"/>
      <c r="F8" s="222"/>
      <c r="G8" s="218"/>
      <c r="H8" s="212"/>
      <c r="I8" s="211"/>
      <c r="O8" s="202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</row>
    <row r="9" spans="1:29" x14ac:dyDescent="0.35">
      <c r="A9" s="207" t="s">
        <v>200</v>
      </c>
      <c r="B9" s="218"/>
      <c r="C9" s="212"/>
      <c r="D9" s="211"/>
      <c r="E9" s="211"/>
      <c r="F9" s="222"/>
      <c r="G9" s="218"/>
      <c r="H9" s="212"/>
      <c r="I9" s="211"/>
      <c r="O9" s="202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</row>
    <row r="10" spans="1:29" x14ac:dyDescent="0.35">
      <c r="A10" s="207" t="s">
        <v>201</v>
      </c>
      <c r="B10" s="218"/>
      <c r="C10" s="212"/>
      <c r="D10" s="211"/>
      <c r="E10" s="211"/>
      <c r="F10" s="222"/>
      <c r="G10" s="218"/>
      <c r="H10" s="212"/>
      <c r="I10" s="211"/>
      <c r="O10" s="202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</row>
    <row r="11" spans="1:29" x14ac:dyDescent="0.35">
      <c r="A11" s="207" t="s">
        <v>202</v>
      </c>
      <c r="B11" s="218"/>
      <c r="C11" s="212"/>
      <c r="D11" s="211"/>
      <c r="E11" s="211"/>
      <c r="F11" s="222"/>
      <c r="G11" s="218"/>
      <c r="H11" s="212"/>
      <c r="I11" s="211"/>
      <c r="O11" s="202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</row>
    <row r="12" spans="1:29" x14ac:dyDescent="0.35">
      <c r="A12" s="207" t="s">
        <v>203</v>
      </c>
      <c r="B12" s="218"/>
      <c r="C12" s="212"/>
      <c r="D12" s="211"/>
      <c r="E12" s="211"/>
      <c r="F12" s="222"/>
      <c r="G12" s="218"/>
      <c r="H12" s="212"/>
      <c r="I12" s="211"/>
      <c r="O12" s="202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</row>
    <row r="13" spans="1:29" x14ac:dyDescent="0.35">
      <c r="A13" s="207" t="s">
        <v>204</v>
      </c>
      <c r="B13" s="218"/>
      <c r="C13" s="212"/>
      <c r="D13" s="211"/>
      <c r="E13" s="211"/>
      <c r="F13" s="222"/>
      <c r="G13" s="218"/>
      <c r="H13" s="212"/>
      <c r="I13" s="211"/>
      <c r="O13" s="202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</row>
    <row r="14" spans="1:29" x14ac:dyDescent="0.35">
      <c r="A14" s="207" t="s">
        <v>205</v>
      </c>
      <c r="B14" s="218"/>
      <c r="C14" s="212"/>
      <c r="D14" s="211"/>
      <c r="E14" s="211"/>
      <c r="F14" s="222"/>
      <c r="G14" s="218"/>
      <c r="H14" s="212"/>
      <c r="I14" s="211"/>
      <c r="O14" s="202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</row>
    <row r="15" spans="1:29" x14ac:dyDescent="0.35">
      <c r="A15" s="207" t="s">
        <v>206</v>
      </c>
      <c r="B15" s="218"/>
      <c r="C15" s="212"/>
      <c r="D15" s="211"/>
      <c r="E15" s="211"/>
      <c r="F15" s="222"/>
      <c r="G15" s="218"/>
      <c r="H15" s="212"/>
      <c r="I15" s="211"/>
      <c r="O15" s="202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</row>
    <row r="16" spans="1:29" x14ac:dyDescent="0.35">
      <c r="A16" s="207" t="s">
        <v>207</v>
      </c>
      <c r="B16" s="218"/>
      <c r="C16" s="212"/>
      <c r="D16" s="211"/>
      <c r="E16" s="211"/>
      <c r="F16" s="222"/>
      <c r="G16" s="218"/>
      <c r="H16" s="212"/>
      <c r="I16" s="211"/>
      <c r="O16" s="202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</row>
    <row r="17" spans="1:29" x14ac:dyDescent="0.35">
      <c r="A17" s="207" t="s">
        <v>208</v>
      </c>
      <c r="B17" s="218"/>
      <c r="C17" s="212"/>
      <c r="D17" s="211"/>
      <c r="E17" s="211"/>
      <c r="F17" s="222"/>
      <c r="G17" s="218"/>
      <c r="H17" s="212"/>
      <c r="I17" s="211"/>
      <c r="O17" s="202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</row>
    <row r="18" spans="1:29" x14ac:dyDescent="0.35">
      <c r="A18" s="207" t="s">
        <v>209</v>
      </c>
      <c r="B18" s="218"/>
      <c r="C18" s="212"/>
      <c r="D18" s="211"/>
      <c r="E18" s="211"/>
      <c r="F18" s="222"/>
      <c r="G18" s="218"/>
      <c r="H18" s="212"/>
      <c r="I18" s="211"/>
      <c r="O18" s="202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</row>
    <row r="19" spans="1:29" x14ac:dyDescent="0.35">
      <c r="A19" s="207" t="s">
        <v>210</v>
      </c>
      <c r="B19" s="218"/>
      <c r="C19" s="212"/>
      <c r="D19" s="211"/>
      <c r="E19" s="211"/>
      <c r="F19" s="222"/>
      <c r="G19" s="218"/>
      <c r="H19" s="212"/>
      <c r="I19" s="211"/>
      <c r="O19" s="202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</row>
    <row r="20" spans="1:29" x14ac:dyDescent="0.35">
      <c r="A20" s="207" t="s">
        <v>211</v>
      </c>
      <c r="B20" s="218"/>
      <c r="C20" s="212"/>
      <c r="D20" s="211"/>
      <c r="E20" s="211"/>
      <c r="F20" s="222"/>
      <c r="G20" s="218"/>
      <c r="H20" s="212"/>
      <c r="I20" s="211"/>
      <c r="O20" s="202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</row>
    <row r="21" spans="1:29" x14ac:dyDescent="0.35">
      <c r="A21" s="207" t="s">
        <v>212</v>
      </c>
      <c r="B21" s="218"/>
      <c r="C21" s="212"/>
      <c r="D21" s="211"/>
      <c r="E21" s="211"/>
      <c r="F21" s="222"/>
      <c r="G21" s="218"/>
      <c r="H21" s="212"/>
      <c r="I21" s="211"/>
      <c r="O21" s="202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</row>
    <row r="22" spans="1:29" x14ac:dyDescent="0.35">
      <c r="A22" s="207" t="s">
        <v>213</v>
      </c>
      <c r="B22" s="218"/>
      <c r="C22" s="212"/>
      <c r="D22" s="211"/>
      <c r="E22" s="211"/>
      <c r="F22" s="222"/>
      <c r="G22" s="218"/>
      <c r="H22" s="212"/>
      <c r="I22" s="211"/>
      <c r="O22" s="202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</row>
    <row r="23" spans="1:29" x14ac:dyDescent="0.35">
      <c r="A23" s="207" t="s">
        <v>214</v>
      </c>
      <c r="B23" s="218"/>
      <c r="C23" s="212"/>
      <c r="D23" s="211"/>
      <c r="E23" s="211"/>
      <c r="F23" s="222"/>
      <c r="G23" s="218"/>
      <c r="H23" s="212"/>
      <c r="I23" s="211"/>
      <c r="O23" s="202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</row>
    <row r="24" spans="1:29" x14ac:dyDescent="0.35">
      <c r="A24" s="207" t="s">
        <v>215</v>
      </c>
      <c r="B24" s="218"/>
      <c r="C24" s="212"/>
      <c r="D24" s="211"/>
      <c r="E24" s="211"/>
      <c r="F24" s="222"/>
      <c r="G24" s="218"/>
      <c r="H24" s="212"/>
      <c r="I24" s="211"/>
      <c r="O24" s="202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</row>
    <row r="25" spans="1:29" x14ac:dyDescent="0.35">
      <c r="A25" s="207" t="s">
        <v>216</v>
      </c>
      <c r="B25" s="218"/>
      <c r="C25" s="212"/>
      <c r="D25" s="211"/>
      <c r="E25" s="211"/>
      <c r="F25" s="222"/>
      <c r="G25" s="218"/>
      <c r="H25" s="212"/>
      <c r="I25" s="211"/>
      <c r="O25" s="202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</row>
    <row r="26" spans="1:29" x14ac:dyDescent="0.35">
      <c r="A26" s="207" t="s">
        <v>217</v>
      </c>
      <c r="B26" s="218"/>
      <c r="C26" s="212"/>
      <c r="D26" s="211"/>
      <c r="E26" s="211"/>
      <c r="F26" s="222"/>
      <c r="G26" s="218"/>
      <c r="H26" s="212"/>
      <c r="I26" s="211"/>
      <c r="O26" s="202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</row>
    <row r="27" spans="1:29" x14ac:dyDescent="0.35">
      <c r="A27" s="207" t="s">
        <v>218</v>
      </c>
      <c r="B27" s="218"/>
      <c r="C27" s="212"/>
      <c r="D27" s="211"/>
      <c r="E27" s="211"/>
      <c r="F27" s="222"/>
      <c r="G27" s="218"/>
      <c r="H27" s="212"/>
      <c r="I27" s="211"/>
      <c r="O27" s="202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</row>
    <row r="28" spans="1:29" x14ac:dyDescent="0.35">
      <c r="A28" s="207" t="s">
        <v>219</v>
      </c>
      <c r="B28" s="218"/>
      <c r="C28" s="212"/>
      <c r="D28" s="211"/>
      <c r="E28" s="211"/>
      <c r="F28" s="222"/>
      <c r="G28" s="218"/>
      <c r="H28" s="212"/>
      <c r="I28" s="211"/>
      <c r="O28" s="202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</row>
    <row r="29" spans="1:29" x14ac:dyDescent="0.35">
      <c r="A29" s="207" t="s">
        <v>220</v>
      </c>
      <c r="B29" s="218"/>
      <c r="C29" s="212"/>
      <c r="D29" s="211"/>
      <c r="E29" s="211"/>
      <c r="F29" s="222"/>
      <c r="G29" s="218"/>
      <c r="H29" s="212"/>
      <c r="I29" s="211"/>
      <c r="O29" s="202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</row>
    <row r="30" spans="1:29" x14ac:dyDescent="0.35">
      <c r="A30" s="207" t="s">
        <v>221</v>
      </c>
      <c r="B30" s="218"/>
      <c r="C30" s="212"/>
      <c r="D30" s="211"/>
      <c r="E30" s="211"/>
      <c r="F30" s="222"/>
      <c r="G30" s="218"/>
      <c r="H30" s="212"/>
      <c r="I30" s="211"/>
      <c r="O30" s="202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</row>
    <row r="31" spans="1:29" x14ac:dyDescent="0.35">
      <c r="A31" s="207" t="s">
        <v>222</v>
      </c>
      <c r="B31" s="218"/>
      <c r="C31" s="212"/>
      <c r="D31" s="211"/>
      <c r="E31" s="211"/>
      <c r="F31" s="222"/>
      <c r="G31" s="218"/>
      <c r="H31" s="212"/>
      <c r="I31" s="211"/>
      <c r="O31" s="202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</row>
    <row r="32" spans="1:29" x14ac:dyDescent="0.35">
      <c r="A32" s="207" t="s">
        <v>223</v>
      </c>
      <c r="B32" s="218"/>
      <c r="C32" s="212"/>
      <c r="D32" s="211"/>
      <c r="E32" s="211"/>
      <c r="F32" s="222"/>
      <c r="G32" s="218"/>
      <c r="H32" s="212"/>
      <c r="I32" s="211"/>
      <c r="O32" s="202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</row>
    <row r="33" spans="1:29" x14ac:dyDescent="0.35">
      <c r="A33" s="207" t="s">
        <v>224</v>
      </c>
      <c r="B33" s="218"/>
      <c r="C33" s="212"/>
      <c r="D33" s="211"/>
      <c r="E33" s="211"/>
      <c r="F33" s="222"/>
      <c r="G33" s="218"/>
      <c r="H33" s="212"/>
      <c r="I33" s="211"/>
      <c r="O33" s="202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</row>
    <row r="34" spans="1:29" ht="15" thickBot="1" x14ac:dyDescent="0.4">
      <c r="A34" s="208" t="s">
        <v>225</v>
      </c>
      <c r="B34" s="219"/>
      <c r="C34" s="209"/>
      <c r="D34" s="146"/>
      <c r="E34" s="146"/>
      <c r="F34" s="223"/>
      <c r="G34" s="219"/>
      <c r="H34" s="209"/>
      <c r="I34" s="146"/>
      <c r="O34" s="202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</row>
    <row r="37" spans="1:29" ht="15" thickBot="1" x14ac:dyDescent="0.4"/>
    <row r="38" spans="1:29" ht="44" thickBot="1" x14ac:dyDescent="0.4">
      <c r="A38" s="195" t="s">
        <v>226</v>
      </c>
      <c r="B38" s="215" t="s">
        <v>189</v>
      </c>
      <c r="C38" s="213" t="s">
        <v>190</v>
      </c>
      <c r="D38" s="196" t="s">
        <v>191</v>
      </c>
      <c r="E38" s="196" t="s">
        <v>192</v>
      </c>
      <c r="F38" s="220" t="s">
        <v>183</v>
      </c>
      <c r="G38" s="215" t="s">
        <v>193</v>
      </c>
      <c r="H38" s="224" t="s">
        <v>190</v>
      </c>
      <c r="I38" s="197" t="s">
        <v>183</v>
      </c>
    </row>
    <row r="39" spans="1:29" x14ac:dyDescent="0.35">
      <c r="A39" s="201" t="s">
        <v>156</v>
      </c>
      <c r="B39" s="216"/>
      <c r="C39" s="214"/>
      <c r="D39" s="210"/>
      <c r="E39" s="210"/>
      <c r="F39" s="221"/>
      <c r="G39" s="225"/>
      <c r="H39" s="214"/>
      <c r="I39" s="210"/>
    </row>
    <row r="40" spans="1:29" x14ac:dyDescent="0.35">
      <c r="A40" s="205" t="s">
        <v>194</v>
      </c>
      <c r="B40" s="217" t="s">
        <v>195</v>
      </c>
      <c r="C40" s="212"/>
      <c r="D40" s="211"/>
      <c r="E40" s="211"/>
      <c r="F40" s="222"/>
      <c r="G40" s="218"/>
      <c r="H40" s="212"/>
      <c r="I40" s="211"/>
    </row>
    <row r="41" spans="1:29" x14ac:dyDescent="0.35">
      <c r="A41" s="207" t="s">
        <v>196</v>
      </c>
      <c r="B41" s="218"/>
      <c r="C41" s="212"/>
      <c r="D41" s="211"/>
      <c r="E41" s="211"/>
      <c r="F41" s="222"/>
      <c r="G41" s="218"/>
      <c r="H41" s="212"/>
      <c r="I41" s="211"/>
    </row>
    <row r="42" spans="1:29" x14ac:dyDescent="0.35">
      <c r="A42" s="207" t="s">
        <v>197</v>
      </c>
      <c r="B42" s="218"/>
      <c r="C42" s="212"/>
      <c r="D42" s="211"/>
      <c r="E42" s="211"/>
      <c r="F42" s="222"/>
      <c r="G42" s="218"/>
      <c r="H42" s="212"/>
      <c r="I42" s="211"/>
    </row>
    <row r="43" spans="1:29" x14ac:dyDescent="0.35">
      <c r="A43" s="207" t="s">
        <v>198</v>
      </c>
      <c r="B43" s="218"/>
      <c r="C43" s="212"/>
      <c r="D43" s="211"/>
      <c r="E43" s="211"/>
      <c r="F43" s="222"/>
      <c r="G43" s="218"/>
      <c r="H43" s="212"/>
      <c r="I43" s="211"/>
    </row>
    <row r="44" spans="1:29" x14ac:dyDescent="0.35">
      <c r="A44" s="207" t="s">
        <v>199</v>
      </c>
      <c r="B44" s="218"/>
      <c r="C44" s="212"/>
      <c r="D44" s="211"/>
      <c r="E44" s="211"/>
      <c r="F44" s="222"/>
      <c r="G44" s="218"/>
      <c r="H44" s="212"/>
      <c r="I44" s="211"/>
    </row>
    <row r="45" spans="1:29" x14ac:dyDescent="0.35">
      <c r="A45" s="207" t="s">
        <v>200</v>
      </c>
      <c r="B45" s="218"/>
      <c r="C45" s="212"/>
      <c r="D45" s="211"/>
      <c r="E45" s="211"/>
      <c r="F45" s="222"/>
      <c r="G45" s="218"/>
      <c r="H45" s="212"/>
      <c r="I45" s="211"/>
    </row>
    <row r="46" spans="1:29" x14ac:dyDescent="0.35">
      <c r="A46" s="207" t="s">
        <v>201</v>
      </c>
      <c r="B46" s="218"/>
      <c r="C46" s="212"/>
      <c r="D46" s="211"/>
      <c r="E46" s="211"/>
      <c r="F46" s="222"/>
      <c r="G46" s="218"/>
      <c r="H46" s="212"/>
      <c r="I46" s="211"/>
    </row>
    <row r="47" spans="1:29" x14ac:dyDescent="0.35">
      <c r="A47" s="207" t="s">
        <v>202</v>
      </c>
      <c r="B47" s="218"/>
      <c r="C47" s="212"/>
      <c r="D47" s="211"/>
      <c r="E47" s="211"/>
      <c r="F47" s="222"/>
      <c r="G47" s="218"/>
      <c r="H47" s="212"/>
      <c r="I47" s="211"/>
    </row>
    <row r="48" spans="1:29" x14ac:dyDescent="0.35">
      <c r="A48" s="207" t="s">
        <v>203</v>
      </c>
      <c r="B48" s="218"/>
      <c r="C48" s="212"/>
      <c r="D48" s="211"/>
      <c r="E48" s="211"/>
      <c r="F48" s="222"/>
      <c r="G48" s="218"/>
      <c r="H48" s="212"/>
      <c r="I48" s="211"/>
    </row>
    <row r="49" spans="1:9" x14ac:dyDescent="0.35">
      <c r="A49" s="207" t="s">
        <v>204</v>
      </c>
      <c r="B49" s="218"/>
      <c r="C49" s="212"/>
      <c r="D49" s="211"/>
      <c r="E49" s="211"/>
      <c r="F49" s="222"/>
      <c r="G49" s="218"/>
      <c r="H49" s="212"/>
      <c r="I49" s="211"/>
    </row>
    <row r="50" spans="1:9" x14ac:dyDescent="0.35">
      <c r="A50" s="207" t="s">
        <v>205</v>
      </c>
      <c r="B50" s="218"/>
      <c r="C50" s="212"/>
      <c r="D50" s="211"/>
      <c r="E50" s="211"/>
      <c r="F50" s="222"/>
      <c r="G50" s="218"/>
      <c r="H50" s="212"/>
      <c r="I50" s="211"/>
    </row>
    <row r="51" spans="1:9" x14ac:dyDescent="0.35">
      <c r="A51" s="207" t="s">
        <v>206</v>
      </c>
      <c r="B51" s="218"/>
      <c r="C51" s="212"/>
      <c r="D51" s="211"/>
      <c r="E51" s="211"/>
      <c r="F51" s="222"/>
      <c r="G51" s="218"/>
      <c r="H51" s="212"/>
      <c r="I51" s="211"/>
    </row>
    <row r="52" spans="1:9" x14ac:dyDescent="0.35">
      <c r="A52" s="207" t="s">
        <v>207</v>
      </c>
      <c r="B52" s="218"/>
      <c r="C52" s="212"/>
      <c r="D52" s="211"/>
      <c r="E52" s="211"/>
      <c r="F52" s="222"/>
      <c r="G52" s="218"/>
      <c r="H52" s="212"/>
      <c r="I52" s="211"/>
    </row>
    <row r="53" spans="1:9" x14ac:dyDescent="0.35">
      <c r="A53" s="207" t="s">
        <v>208</v>
      </c>
      <c r="B53" s="218"/>
      <c r="C53" s="212"/>
      <c r="D53" s="211"/>
      <c r="E53" s="211"/>
      <c r="F53" s="222"/>
      <c r="G53" s="218"/>
      <c r="H53" s="212"/>
      <c r="I53" s="211"/>
    </row>
    <row r="54" spans="1:9" x14ac:dyDescent="0.35">
      <c r="A54" s="207" t="s">
        <v>209</v>
      </c>
      <c r="B54" s="218"/>
      <c r="C54" s="212"/>
      <c r="D54" s="211"/>
      <c r="E54" s="211"/>
      <c r="F54" s="222"/>
      <c r="G54" s="218"/>
      <c r="H54" s="212"/>
      <c r="I54" s="211"/>
    </row>
    <row r="55" spans="1:9" x14ac:dyDescent="0.35">
      <c r="A55" s="207" t="s">
        <v>210</v>
      </c>
      <c r="B55" s="218"/>
      <c r="C55" s="212"/>
      <c r="D55" s="211"/>
      <c r="E55" s="211"/>
      <c r="F55" s="222"/>
      <c r="G55" s="218"/>
      <c r="H55" s="212"/>
      <c r="I55" s="211"/>
    </row>
    <row r="56" spans="1:9" x14ac:dyDescent="0.35">
      <c r="A56" s="207" t="s">
        <v>211</v>
      </c>
      <c r="B56" s="218"/>
      <c r="C56" s="212"/>
      <c r="D56" s="211"/>
      <c r="E56" s="211"/>
      <c r="F56" s="222"/>
      <c r="G56" s="218"/>
      <c r="H56" s="212"/>
      <c r="I56" s="211"/>
    </row>
    <row r="57" spans="1:9" x14ac:dyDescent="0.35">
      <c r="A57" s="207" t="s">
        <v>212</v>
      </c>
      <c r="B57" s="218"/>
      <c r="C57" s="212"/>
      <c r="D57" s="211"/>
      <c r="E57" s="211"/>
      <c r="F57" s="222"/>
      <c r="G57" s="218"/>
      <c r="H57" s="212"/>
      <c r="I57" s="211"/>
    </row>
    <row r="58" spans="1:9" x14ac:dyDescent="0.35">
      <c r="A58" s="207" t="s">
        <v>213</v>
      </c>
      <c r="B58" s="218"/>
      <c r="C58" s="212"/>
      <c r="D58" s="211"/>
      <c r="E58" s="211"/>
      <c r="F58" s="222"/>
      <c r="G58" s="218"/>
      <c r="H58" s="212"/>
      <c r="I58" s="211"/>
    </row>
    <row r="59" spans="1:9" x14ac:dyDescent="0.35">
      <c r="A59" s="207" t="s">
        <v>214</v>
      </c>
      <c r="B59" s="218"/>
      <c r="C59" s="212"/>
      <c r="D59" s="211"/>
      <c r="E59" s="211"/>
      <c r="F59" s="222"/>
      <c r="G59" s="218"/>
      <c r="H59" s="212"/>
      <c r="I59" s="211"/>
    </row>
    <row r="60" spans="1:9" x14ac:dyDescent="0.35">
      <c r="A60" s="207" t="s">
        <v>215</v>
      </c>
      <c r="B60" s="218"/>
      <c r="C60" s="212"/>
      <c r="D60" s="211"/>
      <c r="E60" s="211"/>
      <c r="F60" s="222"/>
      <c r="G60" s="218"/>
      <c r="H60" s="212"/>
      <c r="I60" s="211"/>
    </row>
    <row r="61" spans="1:9" x14ac:dyDescent="0.35">
      <c r="A61" s="207" t="s">
        <v>216</v>
      </c>
      <c r="B61" s="218"/>
      <c r="C61" s="212"/>
      <c r="D61" s="211"/>
      <c r="E61" s="211"/>
      <c r="F61" s="222"/>
      <c r="G61" s="218"/>
      <c r="H61" s="212"/>
      <c r="I61" s="211"/>
    </row>
    <row r="62" spans="1:9" x14ac:dyDescent="0.35">
      <c r="A62" s="207" t="s">
        <v>217</v>
      </c>
      <c r="B62" s="218"/>
      <c r="C62" s="212"/>
      <c r="D62" s="211"/>
      <c r="E62" s="211"/>
      <c r="F62" s="222"/>
      <c r="G62" s="218"/>
      <c r="H62" s="212"/>
      <c r="I62" s="211"/>
    </row>
    <row r="63" spans="1:9" x14ac:dyDescent="0.35">
      <c r="A63" s="207" t="s">
        <v>218</v>
      </c>
      <c r="B63" s="218"/>
      <c r="C63" s="212"/>
      <c r="D63" s="211"/>
      <c r="E63" s="211"/>
      <c r="F63" s="222"/>
      <c r="G63" s="218"/>
      <c r="H63" s="212"/>
      <c r="I63" s="211"/>
    </row>
    <row r="64" spans="1:9" x14ac:dyDescent="0.35">
      <c r="A64" s="207" t="s">
        <v>219</v>
      </c>
      <c r="B64" s="218"/>
      <c r="C64" s="212"/>
      <c r="D64" s="211"/>
      <c r="E64" s="211"/>
      <c r="F64" s="222"/>
      <c r="G64" s="218"/>
      <c r="H64" s="212"/>
      <c r="I64" s="211"/>
    </row>
    <row r="65" spans="1:9" x14ac:dyDescent="0.35">
      <c r="A65" s="207" t="s">
        <v>220</v>
      </c>
      <c r="B65" s="218"/>
      <c r="C65" s="212"/>
      <c r="D65" s="211"/>
      <c r="E65" s="211"/>
      <c r="F65" s="222"/>
      <c r="G65" s="218"/>
      <c r="H65" s="212"/>
      <c r="I65" s="211"/>
    </row>
    <row r="66" spans="1:9" x14ac:dyDescent="0.35">
      <c r="A66" s="207" t="s">
        <v>221</v>
      </c>
      <c r="B66" s="218"/>
      <c r="C66" s="212"/>
      <c r="D66" s="211"/>
      <c r="E66" s="211"/>
      <c r="F66" s="222"/>
      <c r="G66" s="218"/>
      <c r="H66" s="212"/>
      <c r="I66" s="211"/>
    </row>
    <row r="67" spans="1:9" x14ac:dyDescent="0.35">
      <c r="A67" s="207" t="s">
        <v>222</v>
      </c>
      <c r="B67" s="218"/>
      <c r="C67" s="212"/>
      <c r="D67" s="211"/>
      <c r="E67" s="211"/>
      <c r="F67" s="222"/>
      <c r="G67" s="218"/>
      <c r="H67" s="212"/>
      <c r="I67" s="211"/>
    </row>
    <row r="68" spans="1:9" x14ac:dyDescent="0.35">
      <c r="A68" s="207" t="s">
        <v>223</v>
      </c>
      <c r="B68" s="218"/>
      <c r="C68" s="212"/>
      <c r="D68" s="211"/>
      <c r="E68" s="211"/>
      <c r="F68" s="222"/>
      <c r="G68" s="218"/>
      <c r="H68" s="212"/>
      <c r="I68" s="211"/>
    </row>
    <row r="69" spans="1:9" x14ac:dyDescent="0.35">
      <c r="A69" s="207" t="s">
        <v>224</v>
      </c>
      <c r="B69" s="218"/>
      <c r="C69" s="212"/>
      <c r="D69" s="211"/>
      <c r="E69" s="211"/>
      <c r="F69" s="222"/>
      <c r="G69" s="218"/>
      <c r="H69" s="212"/>
      <c r="I69" s="211"/>
    </row>
    <row r="70" spans="1:9" ht="15" thickBot="1" x14ac:dyDescent="0.4">
      <c r="A70" s="208" t="s">
        <v>225</v>
      </c>
      <c r="B70" s="219"/>
      <c r="C70" s="209"/>
      <c r="D70" s="146"/>
      <c r="E70" s="146"/>
      <c r="F70" s="223"/>
      <c r="G70" s="219"/>
      <c r="H70" s="209"/>
      <c r="I70" s="146"/>
    </row>
  </sheetData>
  <pageMargins left="0.7" right="0.7" top="0.75" bottom="0.75" header="0.3" footer="0.3"/>
  <pageSetup paperSize="9" scale="6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FFCC"/>
  </sheetPr>
  <dimension ref="A1:AC70"/>
  <sheetViews>
    <sheetView view="pageBreakPreview" topLeftCell="A52" zoomScale="60" zoomScaleNormal="100" workbookViewId="0">
      <selection activeCell="Q35" sqref="Q35"/>
    </sheetView>
  </sheetViews>
  <sheetFormatPr defaultColWidth="8.81640625" defaultRowHeight="14.5" x14ac:dyDescent="0.35"/>
  <cols>
    <col min="1" max="1" width="21.453125" customWidth="1"/>
    <col min="2" max="2" width="14.453125" customWidth="1"/>
    <col min="3" max="3" width="14.26953125" style="192" customWidth="1"/>
    <col min="4" max="4" width="14.1796875" style="192" customWidth="1"/>
    <col min="5" max="5" width="14.81640625" style="192" customWidth="1"/>
    <col min="6" max="6" width="11.81640625" style="192" customWidth="1"/>
    <col min="7" max="7" width="15.81640625" style="192" customWidth="1"/>
    <col min="8" max="8" width="13.453125" style="192" customWidth="1"/>
    <col min="9" max="28" width="8.453125" style="192" customWidth="1"/>
  </cols>
  <sheetData>
    <row r="1" spans="1:29" ht="15" thickBot="1" x14ac:dyDescent="0.4"/>
    <row r="2" spans="1:29" ht="48.75" customHeight="1" thickBot="1" x14ac:dyDescent="0.4">
      <c r="A2" s="195" t="s">
        <v>188</v>
      </c>
      <c r="B2" s="215" t="s">
        <v>189</v>
      </c>
      <c r="C2" s="213" t="s">
        <v>190</v>
      </c>
      <c r="D2" s="196" t="s">
        <v>191</v>
      </c>
      <c r="E2" s="196" t="s">
        <v>192</v>
      </c>
      <c r="F2" s="220" t="s">
        <v>183</v>
      </c>
      <c r="G2" s="215" t="s">
        <v>193</v>
      </c>
      <c r="H2" s="224" t="s">
        <v>190</v>
      </c>
      <c r="I2" s="197" t="s">
        <v>183</v>
      </c>
      <c r="O2" s="198"/>
      <c r="P2" s="199"/>
      <c r="Q2" s="199"/>
      <c r="R2" s="200"/>
      <c r="S2" s="200"/>
      <c r="T2" s="200"/>
      <c r="U2" s="200"/>
      <c r="V2" s="200"/>
      <c r="W2" s="200"/>
      <c r="X2" s="200"/>
      <c r="Y2" s="199"/>
      <c r="Z2" s="199"/>
      <c r="AA2" s="200"/>
      <c r="AB2" s="200"/>
      <c r="AC2" s="200"/>
    </row>
    <row r="3" spans="1:29" x14ac:dyDescent="0.35">
      <c r="A3" s="201" t="s">
        <v>156</v>
      </c>
      <c r="B3" s="216"/>
      <c r="C3" s="214"/>
      <c r="D3" s="210"/>
      <c r="E3" s="210"/>
      <c r="F3" s="221"/>
      <c r="G3" s="225"/>
      <c r="H3" s="214"/>
      <c r="I3" s="210"/>
      <c r="O3" s="202"/>
      <c r="P3" s="203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</row>
    <row r="4" spans="1:29" x14ac:dyDescent="0.35">
      <c r="A4" s="205" t="s">
        <v>194</v>
      </c>
      <c r="B4" s="217" t="s">
        <v>195</v>
      </c>
      <c r="C4" s="212"/>
      <c r="D4" s="211"/>
      <c r="E4" s="211"/>
      <c r="F4" s="222"/>
      <c r="G4" s="218"/>
      <c r="H4" s="212"/>
      <c r="I4" s="211"/>
      <c r="O4" s="202"/>
      <c r="P4" s="206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</row>
    <row r="5" spans="1:29" ht="15.75" customHeight="1" x14ac:dyDescent="0.35">
      <c r="A5" s="207" t="s">
        <v>196</v>
      </c>
      <c r="B5" s="218"/>
      <c r="C5" s="212"/>
      <c r="D5" s="211"/>
      <c r="E5" s="211"/>
      <c r="F5" s="222"/>
      <c r="G5" s="218"/>
      <c r="H5" s="212"/>
      <c r="I5" s="211"/>
      <c r="O5" s="202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</row>
    <row r="6" spans="1:29" x14ac:dyDescent="0.35">
      <c r="A6" s="207" t="s">
        <v>197</v>
      </c>
      <c r="B6" s="218"/>
      <c r="C6" s="212"/>
      <c r="D6" s="211"/>
      <c r="E6" s="211"/>
      <c r="F6" s="222"/>
      <c r="G6" s="218"/>
      <c r="H6" s="212"/>
      <c r="I6" s="211"/>
      <c r="O6" s="202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</row>
    <row r="7" spans="1:29" x14ac:dyDescent="0.35">
      <c r="A7" s="207" t="s">
        <v>198</v>
      </c>
      <c r="B7" s="218"/>
      <c r="C7" s="212"/>
      <c r="D7" s="211"/>
      <c r="E7" s="211"/>
      <c r="F7" s="222"/>
      <c r="G7" s="218"/>
      <c r="H7" s="212"/>
      <c r="I7" s="211"/>
      <c r="O7" s="202"/>
      <c r="P7" s="204"/>
      <c r="Q7" s="204"/>
      <c r="R7" s="204"/>
      <c r="S7" s="204"/>
      <c r="T7" s="204"/>
      <c r="U7" s="204"/>
      <c r="V7" s="204"/>
      <c r="W7" s="204"/>
      <c r="X7" s="204"/>
      <c r="Y7" s="204"/>
      <c r="Z7" s="204"/>
      <c r="AA7" s="204"/>
      <c r="AB7" s="204"/>
      <c r="AC7" s="204"/>
    </row>
    <row r="8" spans="1:29" x14ac:dyDescent="0.35">
      <c r="A8" s="207" t="s">
        <v>199</v>
      </c>
      <c r="B8" s="218"/>
      <c r="C8" s="212"/>
      <c r="D8" s="211"/>
      <c r="E8" s="211"/>
      <c r="F8" s="222"/>
      <c r="G8" s="218"/>
      <c r="H8" s="212"/>
      <c r="I8" s="211"/>
      <c r="O8" s="202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</row>
    <row r="9" spans="1:29" x14ac:dyDescent="0.35">
      <c r="A9" s="207" t="s">
        <v>200</v>
      </c>
      <c r="B9" s="218"/>
      <c r="C9" s="212"/>
      <c r="D9" s="211"/>
      <c r="E9" s="211"/>
      <c r="F9" s="222"/>
      <c r="G9" s="218"/>
      <c r="H9" s="212"/>
      <c r="I9" s="211"/>
      <c r="O9" s="202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</row>
    <row r="10" spans="1:29" x14ac:dyDescent="0.35">
      <c r="A10" s="207" t="s">
        <v>201</v>
      </c>
      <c r="B10" s="218"/>
      <c r="C10" s="212"/>
      <c r="D10" s="211"/>
      <c r="E10" s="211"/>
      <c r="F10" s="222"/>
      <c r="G10" s="218"/>
      <c r="H10" s="212"/>
      <c r="I10" s="211"/>
      <c r="O10" s="202"/>
      <c r="P10" s="204"/>
      <c r="Q10" s="204"/>
      <c r="R10" s="204"/>
      <c r="S10" s="204"/>
      <c r="T10" s="204"/>
      <c r="U10" s="204"/>
      <c r="V10" s="204"/>
      <c r="W10" s="204"/>
      <c r="X10" s="204"/>
      <c r="Y10" s="204"/>
      <c r="Z10" s="204"/>
      <c r="AA10" s="204"/>
      <c r="AB10" s="204"/>
      <c r="AC10" s="204"/>
    </row>
    <row r="11" spans="1:29" x14ac:dyDescent="0.35">
      <c r="A11" s="207" t="s">
        <v>202</v>
      </c>
      <c r="B11" s="218"/>
      <c r="C11" s="212"/>
      <c r="D11" s="211"/>
      <c r="E11" s="211"/>
      <c r="F11" s="222"/>
      <c r="G11" s="218"/>
      <c r="H11" s="212"/>
      <c r="I11" s="211"/>
      <c r="O11" s="202"/>
      <c r="P11" s="204"/>
      <c r="Q11" s="204"/>
      <c r="R11" s="204"/>
      <c r="S11" s="204"/>
      <c r="T11" s="204"/>
      <c r="U11" s="204"/>
      <c r="V11" s="204"/>
      <c r="W11" s="204"/>
      <c r="X11" s="204"/>
      <c r="Y11" s="204"/>
      <c r="Z11" s="204"/>
      <c r="AA11" s="204"/>
      <c r="AB11" s="204"/>
      <c r="AC11" s="204"/>
    </row>
    <row r="12" spans="1:29" x14ac:dyDescent="0.35">
      <c r="A12" s="207" t="s">
        <v>203</v>
      </c>
      <c r="B12" s="218"/>
      <c r="C12" s="212"/>
      <c r="D12" s="211"/>
      <c r="E12" s="211"/>
      <c r="F12" s="222"/>
      <c r="G12" s="218"/>
      <c r="H12" s="212"/>
      <c r="I12" s="211"/>
      <c r="O12" s="202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</row>
    <row r="13" spans="1:29" x14ac:dyDescent="0.35">
      <c r="A13" s="207" t="s">
        <v>204</v>
      </c>
      <c r="B13" s="218"/>
      <c r="C13" s="212"/>
      <c r="D13" s="211"/>
      <c r="E13" s="211"/>
      <c r="F13" s="222"/>
      <c r="G13" s="218"/>
      <c r="H13" s="212"/>
      <c r="I13" s="211"/>
      <c r="O13" s="202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4"/>
      <c r="AA13" s="204"/>
      <c r="AB13" s="204"/>
      <c r="AC13" s="204"/>
    </row>
    <row r="14" spans="1:29" x14ac:dyDescent="0.35">
      <c r="A14" s="207" t="s">
        <v>205</v>
      </c>
      <c r="B14" s="218"/>
      <c r="C14" s="212"/>
      <c r="D14" s="211"/>
      <c r="E14" s="211"/>
      <c r="F14" s="222"/>
      <c r="G14" s="218"/>
      <c r="H14" s="212"/>
      <c r="I14" s="211"/>
      <c r="O14" s="202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</row>
    <row r="15" spans="1:29" x14ac:dyDescent="0.35">
      <c r="A15" s="207" t="s">
        <v>206</v>
      </c>
      <c r="B15" s="218"/>
      <c r="C15" s="212"/>
      <c r="D15" s="211"/>
      <c r="E15" s="211"/>
      <c r="F15" s="222"/>
      <c r="G15" s="218"/>
      <c r="H15" s="212"/>
      <c r="I15" s="211"/>
      <c r="O15" s="202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  <c r="AA15" s="204"/>
      <c r="AB15" s="204"/>
      <c r="AC15" s="204"/>
    </row>
    <row r="16" spans="1:29" x14ac:dyDescent="0.35">
      <c r="A16" s="207" t="s">
        <v>207</v>
      </c>
      <c r="B16" s="218"/>
      <c r="C16" s="212"/>
      <c r="D16" s="211"/>
      <c r="E16" s="211"/>
      <c r="F16" s="222"/>
      <c r="G16" s="218"/>
      <c r="H16" s="212"/>
      <c r="I16" s="211"/>
      <c r="O16" s="202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  <c r="AA16" s="204"/>
      <c r="AB16" s="204"/>
      <c r="AC16" s="204"/>
    </row>
    <row r="17" spans="1:29" x14ac:dyDescent="0.35">
      <c r="A17" s="207" t="s">
        <v>208</v>
      </c>
      <c r="B17" s="218"/>
      <c r="C17" s="212"/>
      <c r="D17" s="211"/>
      <c r="E17" s="211"/>
      <c r="F17" s="222"/>
      <c r="G17" s="218"/>
      <c r="H17" s="212"/>
      <c r="I17" s="211"/>
      <c r="O17" s="202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</row>
    <row r="18" spans="1:29" x14ac:dyDescent="0.35">
      <c r="A18" s="207" t="s">
        <v>209</v>
      </c>
      <c r="B18" s="218"/>
      <c r="C18" s="212"/>
      <c r="D18" s="211"/>
      <c r="E18" s="211"/>
      <c r="F18" s="222"/>
      <c r="G18" s="218"/>
      <c r="H18" s="212"/>
      <c r="I18" s="211"/>
      <c r="O18" s="202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  <c r="AA18" s="204"/>
      <c r="AB18" s="204"/>
      <c r="AC18" s="204"/>
    </row>
    <row r="19" spans="1:29" x14ac:dyDescent="0.35">
      <c r="A19" s="207" t="s">
        <v>210</v>
      </c>
      <c r="B19" s="218"/>
      <c r="C19" s="212"/>
      <c r="D19" s="211"/>
      <c r="E19" s="211"/>
      <c r="F19" s="222"/>
      <c r="G19" s="218"/>
      <c r="H19" s="212"/>
      <c r="I19" s="211"/>
      <c r="O19" s="202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  <c r="AA19" s="204"/>
      <c r="AB19" s="204"/>
      <c r="AC19" s="204"/>
    </row>
    <row r="20" spans="1:29" x14ac:dyDescent="0.35">
      <c r="A20" s="207" t="s">
        <v>211</v>
      </c>
      <c r="B20" s="218"/>
      <c r="C20" s="212"/>
      <c r="D20" s="211"/>
      <c r="E20" s="211"/>
      <c r="F20" s="222"/>
      <c r="G20" s="218"/>
      <c r="H20" s="212"/>
      <c r="I20" s="211"/>
      <c r="O20" s="202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</row>
    <row r="21" spans="1:29" x14ac:dyDescent="0.35">
      <c r="A21" s="207" t="s">
        <v>212</v>
      </c>
      <c r="B21" s="218"/>
      <c r="C21" s="212"/>
      <c r="D21" s="211"/>
      <c r="E21" s="211"/>
      <c r="F21" s="222"/>
      <c r="G21" s="218"/>
      <c r="H21" s="212"/>
      <c r="I21" s="211"/>
      <c r="O21" s="202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</row>
    <row r="22" spans="1:29" x14ac:dyDescent="0.35">
      <c r="A22" s="207" t="s">
        <v>213</v>
      </c>
      <c r="B22" s="218"/>
      <c r="C22" s="212"/>
      <c r="D22" s="211"/>
      <c r="E22" s="211"/>
      <c r="F22" s="222"/>
      <c r="G22" s="218"/>
      <c r="H22" s="212"/>
      <c r="I22" s="211"/>
      <c r="O22" s="202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</row>
    <row r="23" spans="1:29" x14ac:dyDescent="0.35">
      <c r="A23" s="207" t="s">
        <v>214</v>
      </c>
      <c r="B23" s="218"/>
      <c r="C23" s="212"/>
      <c r="D23" s="211"/>
      <c r="E23" s="211"/>
      <c r="F23" s="222"/>
      <c r="G23" s="218"/>
      <c r="H23" s="212"/>
      <c r="I23" s="211"/>
      <c r="O23" s="202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</row>
    <row r="24" spans="1:29" x14ac:dyDescent="0.35">
      <c r="A24" s="207" t="s">
        <v>215</v>
      </c>
      <c r="B24" s="218"/>
      <c r="C24" s="212"/>
      <c r="D24" s="211"/>
      <c r="E24" s="211"/>
      <c r="F24" s="222"/>
      <c r="G24" s="218"/>
      <c r="H24" s="212"/>
      <c r="I24" s="211"/>
      <c r="O24" s="202"/>
      <c r="P24" s="204"/>
      <c r="Q24" s="204"/>
      <c r="R24" s="204"/>
      <c r="S24" s="204"/>
      <c r="T24" s="204"/>
      <c r="U24" s="204"/>
      <c r="V24" s="204"/>
      <c r="W24" s="204"/>
      <c r="X24" s="204"/>
      <c r="Y24" s="204"/>
      <c r="Z24" s="204"/>
      <c r="AA24" s="204"/>
      <c r="AB24" s="204"/>
      <c r="AC24" s="204"/>
    </row>
    <row r="25" spans="1:29" x14ac:dyDescent="0.35">
      <c r="A25" s="207" t="s">
        <v>216</v>
      </c>
      <c r="B25" s="218"/>
      <c r="C25" s="212"/>
      <c r="D25" s="211"/>
      <c r="E25" s="211"/>
      <c r="F25" s="222"/>
      <c r="G25" s="218"/>
      <c r="H25" s="212"/>
      <c r="I25" s="211"/>
      <c r="O25" s="202"/>
      <c r="P25" s="204"/>
      <c r="Q25" s="204"/>
      <c r="R25" s="204"/>
      <c r="S25" s="204"/>
      <c r="T25" s="204"/>
      <c r="U25" s="204"/>
      <c r="V25" s="204"/>
      <c r="W25" s="204"/>
      <c r="X25" s="204"/>
      <c r="Y25" s="204"/>
      <c r="Z25" s="204"/>
      <c r="AA25" s="204"/>
      <c r="AB25" s="204"/>
      <c r="AC25" s="204"/>
    </row>
    <row r="26" spans="1:29" x14ac:dyDescent="0.35">
      <c r="A26" s="207" t="s">
        <v>217</v>
      </c>
      <c r="B26" s="218"/>
      <c r="C26" s="212"/>
      <c r="D26" s="211"/>
      <c r="E26" s="211"/>
      <c r="F26" s="222"/>
      <c r="G26" s="218"/>
      <c r="H26" s="212"/>
      <c r="I26" s="211"/>
      <c r="O26" s="202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4"/>
      <c r="AB26" s="204"/>
      <c r="AC26" s="204"/>
    </row>
    <row r="27" spans="1:29" x14ac:dyDescent="0.35">
      <c r="A27" s="207" t="s">
        <v>218</v>
      </c>
      <c r="B27" s="218"/>
      <c r="C27" s="212"/>
      <c r="D27" s="211"/>
      <c r="E27" s="211"/>
      <c r="F27" s="222"/>
      <c r="G27" s="218"/>
      <c r="H27" s="212"/>
      <c r="I27" s="211"/>
      <c r="O27" s="202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</row>
    <row r="28" spans="1:29" x14ac:dyDescent="0.35">
      <c r="A28" s="207" t="s">
        <v>219</v>
      </c>
      <c r="B28" s="218"/>
      <c r="C28" s="212"/>
      <c r="D28" s="211"/>
      <c r="E28" s="211"/>
      <c r="F28" s="222"/>
      <c r="G28" s="218"/>
      <c r="H28" s="212"/>
      <c r="I28" s="211"/>
      <c r="O28" s="202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</row>
    <row r="29" spans="1:29" x14ac:dyDescent="0.35">
      <c r="A29" s="207" t="s">
        <v>220</v>
      </c>
      <c r="B29" s="218"/>
      <c r="C29" s="212"/>
      <c r="D29" s="211"/>
      <c r="E29" s="211"/>
      <c r="F29" s="222"/>
      <c r="G29" s="218"/>
      <c r="H29" s="212"/>
      <c r="I29" s="211"/>
      <c r="O29" s="202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  <c r="AA29" s="204"/>
      <c r="AB29" s="204"/>
      <c r="AC29" s="204"/>
    </row>
    <row r="30" spans="1:29" x14ac:dyDescent="0.35">
      <c r="A30" s="207" t="s">
        <v>221</v>
      </c>
      <c r="B30" s="218"/>
      <c r="C30" s="212"/>
      <c r="D30" s="211"/>
      <c r="E30" s="211"/>
      <c r="F30" s="222"/>
      <c r="G30" s="218"/>
      <c r="H30" s="212"/>
      <c r="I30" s="211"/>
      <c r="O30" s="202"/>
      <c r="P30" s="204"/>
      <c r="Q30" s="204"/>
      <c r="R30" s="204"/>
      <c r="S30" s="204"/>
      <c r="T30" s="204"/>
      <c r="U30" s="204"/>
      <c r="V30" s="204"/>
      <c r="W30" s="204"/>
      <c r="X30" s="204"/>
      <c r="Y30" s="204"/>
      <c r="Z30" s="204"/>
      <c r="AA30" s="204"/>
      <c r="AB30" s="204"/>
      <c r="AC30" s="204"/>
    </row>
    <row r="31" spans="1:29" x14ac:dyDescent="0.35">
      <c r="A31" s="207" t="s">
        <v>222</v>
      </c>
      <c r="B31" s="218"/>
      <c r="C31" s="212"/>
      <c r="D31" s="211"/>
      <c r="E31" s="211"/>
      <c r="F31" s="222"/>
      <c r="G31" s="218"/>
      <c r="H31" s="212"/>
      <c r="I31" s="211"/>
      <c r="O31" s="202"/>
      <c r="P31" s="204"/>
      <c r="Q31" s="204"/>
      <c r="R31" s="204"/>
      <c r="S31" s="204"/>
      <c r="T31" s="204"/>
      <c r="U31" s="204"/>
      <c r="V31" s="204"/>
      <c r="W31" s="204"/>
      <c r="X31" s="204"/>
      <c r="Y31" s="204"/>
      <c r="Z31" s="204"/>
      <c r="AA31" s="204"/>
      <c r="AB31" s="204"/>
      <c r="AC31" s="204"/>
    </row>
    <row r="32" spans="1:29" x14ac:dyDescent="0.35">
      <c r="A32" s="207" t="s">
        <v>223</v>
      </c>
      <c r="B32" s="218"/>
      <c r="C32" s="212"/>
      <c r="D32" s="211"/>
      <c r="E32" s="211"/>
      <c r="F32" s="222"/>
      <c r="G32" s="218"/>
      <c r="H32" s="212"/>
      <c r="I32" s="211"/>
      <c r="O32" s="202"/>
      <c r="P32" s="204"/>
      <c r="Q32" s="204"/>
      <c r="R32" s="204"/>
      <c r="S32" s="204"/>
      <c r="T32" s="204"/>
      <c r="U32" s="204"/>
      <c r="V32" s="204"/>
      <c r="W32" s="204"/>
      <c r="X32" s="204"/>
      <c r="Y32" s="204"/>
      <c r="Z32" s="204"/>
      <c r="AA32" s="204"/>
      <c r="AB32" s="204"/>
      <c r="AC32" s="204"/>
    </row>
    <row r="33" spans="1:29" x14ac:dyDescent="0.35">
      <c r="A33" s="207" t="s">
        <v>224</v>
      </c>
      <c r="B33" s="218"/>
      <c r="C33" s="212"/>
      <c r="D33" s="211"/>
      <c r="E33" s="211"/>
      <c r="F33" s="222"/>
      <c r="G33" s="218"/>
      <c r="H33" s="212"/>
      <c r="I33" s="211"/>
      <c r="O33" s="202"/>
      <c r="P33" s="204"/>
      <c r="Q33" s="204"/>
      <c r="R33" s="204"/>
      <c r="S33" s="204"/>
      <c r="T33" s="204"/>
      <c r="U33" s="204"/>
      <c r="V33" s="204"/>
      <c r="W33" s="204"/>
      <c r="X33" s="204"/>
      <c r="Y33" s="204"/>
      <c r="Z33" s="204"/>
      <c r="AA33" s="204"/>
      <c r="AB33" s="204"/>
      <c r="AC33" s="204"/>
    </row>
    <row r="34" spans="1:29" ht="15" thickBot="1" x14ac:dyDescent="0.4">
      <c r="A34" s="208" t="s">
        <v>225</v>
      </c>
      <c r="B34" s="219"/>
      <c r="C34" s="209"/>
      <c r="D34" s="146"/>
      <c r="E34" s="146"/>
      <c r="F34" s="223"/>
      <c r="G34" s="219"/>
      <c r="H34" s="209"/>
      <c r="I34" s="146"/>
      <c r="O34" s="202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  <c r="AA34" s="203"/>
      <c r="AB34" s="203"/>
      <c r="AC34" s="203"/>
    </row>
    <row r="37" spans="1:29" ht="15" thickBot="1" x14ac:dyDescent="0.4"/>
    <row r="38" spans="1:29" ht="44" thickBot="1" x14ac:dyDescent="0.4">
      <c r="A38" s="195" t="s">
        <v>226</v>
      </c>
      <c r="B38" s="215" t="s">
        <v>189</v>
      </c>
      <c r="C38" s="213" t="s">
        <v>190</v>
      </c>
      <c r="D38" s="196" t="s">
        <v>191</v>
      </c>
      <c r="E38" s="196" t="s">
        <v>192</v>
      </c>
      <c r="F38" s="220" t="s">
        <v>183</v>
      </c>
      <c r="G38" s="215" t="s">
        <v>193</v>
      </c>
      <c r="H38" s="224" t="s">
        <v>190</v>
      </c>
      <c r="I38" s="197" t="s">
        <v>183</v>
      </c>
    </row>
    <row r="39" spans="1:29" x14ac:dyDescent="0.35">
      <c r="A39" s="201" t="s">
        <v>156</v>
      </c>
      <c r="B39" s="216"/>
      <c r="C39" s="214"/>
      <c r="D39" s="210"/>
      <c r="E39" s="210"/>
      <c r="F39" s="221"/>
      <c r="G39" s="225"/>
      <c r="H39" s="214"/>
      <c r="I39" s="210"/>
    </row>
    <row r="40" spans="1:29" x14ac:dyDescent="0.35">
      <c r="A40" s="205" t="s">
        <v>194</v>
      </c>
      <c r="B40" s="217" t="s">
        <v>195</v>
      </c>
      <c r="C40" s="212"/>
      <c r="D40" s="211"/>
      <c r="E40" s="211"/>
      <c r="F40" s="222"/>
      <c r="G40" s="218"/>
      <c r="H40" s="212"/>
      <c r="I40" s="211"/>
    </row>
    <row r="41" spans="1:29" x14ac:dyDescent="0.35">
      <c r="A41" s="207" t="s">
        <v>196</v>
      </c>
      <c r="B41" s="218"/>
      <c r="C41" s="212"/>
      <c r="D41" s="211"/>
      <c r="E41" s="211"/>
      <c r="F41" s="222"/>
      <c r="G41" s="218"/>
      <c r="H41" s="212"/>
      <c r="I41" s="211"/>
    </row>
    <row r="42" spans="1:29" x14ac:dyDescent="0.35">
      <c r="A42" s="207" t="s">
        <v>197</v>
      </c>
      <c r="B42" s="218"/>
      <c r="C42" s="212"/>
      <c r="D42" s="211"/>
      <c r="E42" s="211"/>
      <c r="F42" s="222"/>
      <c r="G42" s="218"/>
      <c r="H42" s="212"/>
      <c r="I42" s="211"/>
    </row>
    <row r="43" spans="1:29" x14ac:dyDescent="0.35">
      <c r="A43" s="207" t="s">
        <v>198</v>
      </c>
      <c r="B43" s="218"/>
      <c r="C43" s="212"/>
      <c r="D43" s="211"/>
      <c r="E43" s="211"/>
      <c r="F43" s="222"/>
      <c r="G43" s="218"/>
      <c r="H43" s="212"/>
      <c r="I43" s="211"/>
    </row>
    <row r="44" spans="1:29" x14ac:dyDescent="0.35">
      <c r="A44" s="207" t="s">
        <v>199</v>
      </c>
      <c r="B44" s="218"/>
      <c r="C44" s="212"/>
      <c r="D44" s="211"/>
      <c r="E44" s="211"/>
      <c r="F44" s="222"/>
      <c r="G44" s="218"/>
      <c r="H44" s="212"/>
      <c r="I44" s="211"/>
    </row>
    <row r="45" spans="1:29" x14ac:dyDescent="0.35">
      <c r="A45" s="207" t="s">
        <v>200</v>
      </c>
      <c r="B45" s="218"/>
      <c r="C45" s="212"/>
      <c r="D45" s="211"/>
      <c r="E45" s="211"/>
      <c r="F45" s="222"/>
      <c r="G45" s="218"/>
      <c r="H45" s="212"/>
      <c r="I45" s="211"/>
    </row>
    <row r="46" spans="1:29" x14ac:dyDescent="0.35">
      <c r="A46" s="207" t="s">
        <v>201</v>
      </c>
      <c r="B46" s="218"/>
      <c r="C46" s="212"/>
      <c r="D46" s="211"/>
      <c r="E46" s="211"/>
      <c r="F46" s="222"/>
      <c r="G46" s="218"/>
      <c r="H46" s="212"/>
      <c r="I46" s="211"/>
    </row>
    <row r="47" spans="1:29" x14ac:dyDescent="0.35">
      <c r="A47" s="207" t="s">
        <v>202</v>
      </c>
      <c r="B47" s="218"/>
      <c r="C47" s="212"/>
      <c r="D47" s="211"/>
      <c r="E47" s="211"/>
      <c r="F47" s="222"/>
      <c r="G47" s="218"/>
      <c r="H47" s="212"/>
      <c r="I47" s="211"/>
    </row>
    <row r="48" spans="1:29" x14ac:dyDescent="0.35">
      <c r="A48" s="207" t="s">
        <v>203</v>
      </c>
      <c r="B48" s="218"/>
      <c r="C48" s="212"/>
      <c r="D48" s="211"/>
      <c r="E48" s="211"/>
      <c r="F48" s="222"/>
      <c r="G48" s="218"/>
      <c r="H48" s="212"/>
      <c r="I48" s="211"/>
    </row>
    <row r="49" spans="1:9" x14ac:dyDescent="0.35">
      <c r="A49" s="207" t="s">
        <v>204</v>
      </c>
      <c r="B49" s="218"/>
      <c r="C49" s="212"/>
      <c r="D49" s="211"/>
      <c r="E49" s="211"/>
      <c r="F49" s="222"/>
      <c r="G49" s="218"/>
      <c r="H49" s="212"/>
      <c r="I49" s="211"/>
    </row>
    <row r="50" spans="1:9" x14ac:dyDescent="0.35">
      <c r="A50" s="207" t="s">
        <v>205</v>
      </c>
      <c r="B50" s="218"/>
      <c r="C50" s="212"/>
      <c r="D50" s="211"/>
      <c r="E50" s="211"/>
      <c r="F50" s="222"/>
      <c r="G50" s="218"/>
      <c r="H50" s="212"/>
      <c r="I50" s="211"/>
    </row>
    <row r="51" spans="1:9" x14ac:dyDescent="0.35">
      <c r="A51" s="207" t="s">
        <v>206</v>
      </c>
      <c r="B51" s="218"/>
      <c r="C51" s="212"/>
      <c r="D51" s="211"/>
      <c r="E51" s="211"/>
      <c r="F51" s="222"/>
      <c r="G51" s="218"/>
      <c r="H51" s="212"/>
      <c r="I51" s="211"/>
    </row>
    <row r="52" spans="1:9" x14ac:dyDescent="0.35">
      <c r="A52" s="207" t="s">
        <v>207</v>
      </c>
      <c r="B52" s="218"/>
      <c r="C52" s="212"/>
      <c r="D52" s="211"/>
      <c r="E52" s="211"/>
      <c r="F52" s="222"/>
      <c r="G52" s="218"/>
      <c r="H52" s="212"/>
      <c r="I52" s="211"/>
    </row>
    <row r="53" spans="1:9" x14ac:dyDescent="0.35">
      <c r="A53" s="207" t="s">
        <v>208</v>
      </c>
      <c r="B53" s="218"/>
      <c r="C53" s="212"/>
      <c r="D53" s="211"/>
      <c r="E53" s="211"/>
      <c r="F53" s="222"/>
      <c r="G53" s="218"/>
      <c r="H53" s="212"/>
      <c r="I53" s="211"/>
    </row>
    <row r="54" spans="1:9" x14ac:dyDescent="0.35">
      <c r="A54" s="207" t="s">
        <v>209</v>
      </c>
      <c r="B54" s="218"/>
      <c r="C54" s="212"/>
      <c r="D54" s="211"/>
      <c r="E54" s="211"/>
      <c r="F54" s="222"/>
      <c r="G54" s="218"/>
      <c r="H54" s="212"/>
      <c r="I54" s="211"/>
    </row>
    <row r="55" spans="1:9" x14ac:dyDescent="0.35">
      <c r="A55" s="207" t="s">
        <v>210</v>
      </c>
      <c r="B55" s="218"/>
      <c r="C55" s="212"/>
      <c r="D55" s="211"/>
      <c r="E55" s="211"/>
      <c r="F55" s="222"/>
      <c r="G55" s="218"/>
      <c r="H55" s="212"/>
      <c r="I55" s="211"/>
    </row>
    <row r="56" spans="1:9" x14ac:dyDescent="0.35">
      <c r="A56" s="207" t="s">
        <v>211</v>
      </c>
      <c r="B56" s="218"/>
      <c r="C56" s="212"/>
      <c r="D56" s="211"/>
      <c r="E56" s="211"/>
      <c r="F56" s="222"/>
      <c r="G56" s="218"/>
      <c r="H56" s="212"/>
      <c r="I56" s="211"/>
    </row>
    <row r="57" spans="1:9" x14ac:dyDescent="0.35">
      <c r="A57" s="207" t="s">
        <v>212</v>
      </c>
      <c r="B57" s="218"/>
      <c r="C57" s="212"/>
      <c r="D57" s="211"/>
      <c r="E57" s="211"/>
      <c r="F57" s="222"/>
      <c r="G57" s="218"/>
      <c r="H57" s="212"/>
      <c r="I57" s="211"/>
    </row>
    <row r="58" spans="1:9" x14ac:dyDescent="0.35">
      <c r="A58" s="207" t="s">
        <v>213</v>
      </c>
      <c r="B58" s="218"/>
      <c r="C58" s="212"/>
      <c r="D58" s="211"/>
      <c r="E58" s="211"/>
      <c r="F58" s="222"/>
      <c r="G58" s="218"/>
      <c r="H58" s="212"/>
      <c r="I58" s="211"/>
    </row>
    <row r="59" spans="1:9" x14ac:dyDescent="0.35">
      <c r="A59" s="207" t="s">
        <v>214</v>
      </c>
      <c r="B59" s="218"/>
      <c r="C59" s="212"/>
      <c r="D59" s="211"/>
      <c r="E59" s="211"/>
      <c r="F59" s="222"/>
      <c r="G59" s="218"/>
      <c r="H59" s="212"/>
      <c r="I59" s="211"/>
    </row>
    <row r="60" spans="1:9" x14ac:dyDescent="0.35">
      <c r="A60" s="207" t="s">
        <v>215</v>
      </c>
      <c r="B60" s="218"/>
      <c r="C60" s="212"/>
      <c r="D60" s="211"/>
      <c r="E60" s="211"/>
      <c r="F60" s="222"/>
      <c r="G60" s="218"/>
      <c r="H60" s="212"/>
      <c r="I60" s="211"/>
    </row>
    <row r="61" spans="1:9" x14ac:dyDescent="0.35">
      <c r="A61" s="207" t="s">
        <v>216</v>
      </c>
      <c r="B61" s="218"/>
      <c r="C61" s="212"/>
      <c r="D61" s="211"/>
      <c r="E61" s="211"/>
      <c r="F61" s="222"/>
      <c r="G61" s="218"/>
      <c r="H61" s="212"/>
      <c r="I61" s="211"/>
    </row>
    <row r="62" spans="1:9" x14ac:dyDescent="0.35">
      <c r="A62" s="207" t="s">
        <v>217</v>
      </c>
      <c r="B62" s="218"/>
      <c r="C62" s="212"/>
      <c r="D62" s="211"/>
      <c r="E62" s="211"/>
      <c r="F62" s="222"/>
      <c r="G62" s="218"/>
      <c r="H62" s="212"/>
      <c r="I62" s="211"/>
    </row>
    <row r="63" spans="1:9" x14ac:dyDescent="0.35">
      <c r="A63" s="207" t="s">
        <v>218</v>
      </c>
      <c r="B63" s="218"/>
      <c r="C63" s="212"/>
      <c r="D63" s="211"/>
      <c r="E63" s="211"/>
      <c r="F63" s="222"/>
      <c r="G63" s="218"/>
      <c r="H63" s="212"/>
      <c r="I63" s="211"/>
    </row>
    <row r="64" spans="1:9" x14ac:dyDescent="0.35">
      <c r="A64" s="207" t="s">
        <v>219</v>
      </c>
      <c r="B64" s="218"/>
      <c r="C64" s="212"/>
      <c r="D64" s="211"/>
      <c r="E64" s="211"/>
      <c r="F64" s="222"/>
      <c r="G64" s="218"/>
      <c r="H64" s="212"/>
      <c r="I64" s="211"/>
    </row>
    <row r="65" spans="1:9" x14ac:dyDescent="0.35">
      <c r="A65" s="207" t="s">
        <v>220</v>
      </c>
      <c r="B65" s="218"/>
      <c r="C65" s="212"/>
      <c r="D65" s="211"/>
      <c r="E65" s="211"/>
      <c r="F65" s="222"/>
      <c r="G65" s="218"/>
      <c r="H65" s="212"/>
      <c r="I65" s="211"/>
    </row>
    <row r="66" spans="1:9" x14ac:dyDescent="0.35">
      <c r="A66" s="207" t="s">
        <v>221</v>
      </c>
      <c r="B66" s="218"/>
      <c r="C66" s="212"/>
      <c r="D66" s="211"/>
      <c r="E66" s="211"/>
      <c r="F66" s="222"/>
      <c r="G66" s="218"/>
      <c r="H66" s="212"/>
      <c r="I66" s="211"/>
    </row>
    <row r="67" spans="1:9" x14ac:dyDescent="0.35">
      <c r="A67" s="207" t="s">
        <v>222</v>
      </c>
      <c r="B67" s="218"/>
      <c r="C67" s="212"/>
      <c r="D67" s="211"/>
      <c r="E67" s="211"/>
      <c r="F67" s="222"/>
      <c r="G67" s="218"/>
      <c r="H67" s="212"/>
      <c r="I67" s="211"/>
    </row>
    <row r="68" spans="1:9" x14ac:dyDescent="0.35">
      <c r="A68" s="207" t="s">
        <v>223</v>
      </c>
      <c r="B68" s="218"/>
      <c r="C68" s="212"/>
      <c r="D68" s="211"/>
      <c r="E68" s="211"/>
      <c r="F68" s="222"/>
      <c r="G68" s="218"/>
      <c r="H68" s="212"/>
      <c r="I68" s="211"/>
    </row>
    <row r="69" spans="1:9" x14ac:dyDescent="0.35">
      <c r="A69" s="207" t="s">
        <v>224</v>
      </c>
      <c r="B69" s="218"/>
      <c r="C69" s="212"/>
      <c r="D69" s="211"/>
      <c r="E69" s="211"/>
      <c r="F69" s="222"/>
      <c r="G69" s="218"/>
      <c r="H69" s="212"/>
      <c r="I69" s="211"/>
    </row>
    <row r="70" spans="1:9" ht="15" thickBot="1" x14ac:dyDescent="0.4">
      <c r="A70" s="208" t="s">
        <v>225</v>
      </c>
      <c r="B70" s="219"/>
      <c r="C70" s="209"/>
      <c r="D70" s="146"/>
      <c r="E70" s="146"/>
      <c r="F70" s="223"/>
      <c r="G70" s="219"/>
      <c r="H70" s="209"/>
      <c r="I70" s="146"/>
    </row>
  </sheetData>
  <pageMargins left="0.7" right="0.7" top="0.75" bottom="0.75" header="0.3" footer="0.3"/>
  <pageSetup paperSize="9" scale="6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FFCC"/>
  </sheetPr>
  <dimension ref="A1:I138"/>
  <sheetViews>
    <sheetView view="pageBreakPreview" zoomScaleNormal="80" zoomScaleSheetLayoutView="100" workbookViewId="0">
      <selection activeCell="S53" sqref="S53"/>
    </sheetView>
  </sheetViews>
  <sheetFormatPr defaultColWidth="8.81640625" defaultRowHeight="14.5" x14ac:dyDescent="0.35"/>
  <cols>
    <col min="1" max="1" width="26" customWidth="1"/>
    <col min="2" max="2" width="11.453125" customWidth="1"/>
    <col min="4" max="4" width="20.81640625" customWidth="1"/>
    <col min="6" max="8" width="12.453125" bestFit="1" customWidth="1"/>
    <col min="9" max="9" width="13.1796875" bestFit="1" customWidth="1"/>
  </cols>
  <sheetData>
    <row r="1" spans="1:9" ht="15" thickBot="1" x14ac:dyDescent="0.4"/>
    <row r="2" spans="1:9" x14ac:dyDescent="0.35">
      <c r="A2" s="467" t="e">
        <f>#REF!</f>
        <v>#REF!</v>
      </c>
      <c r="B2" s="468"/>
      <c r="C2" s="469"/>
      <c r="D2" s="473" t="s">
        <v>91</v>
      </c>
      <c r="E2" s="474"/>
      <c r="F2" s="254" t="s">
        <v>151</v>
      </c>
      <c r="G2" s="254" t="s">
        <v>152</v>
      </c>
      <c r="H2" s="254" t="s">
        <v>153</v>
      </c>
      <c r="I2" s="254" t="s">
        <v>155</v>
      </c>
    </row>
    <row r="3" spans="1:9" ht="15" thickBot="1" x14ac:dyDescent="0.4">
      <c r="A3" s="470"/>
      <c r="B3" s="471"/>
      <c r="C3" s="472"/>
      <c r="D3" s="340" t="s">
        <v>317</v>
      </c>
      <c r="E3" s="341" t="s">
        <v>154</v>
      </c>
      <c r="F3" s="129" t="s">
        <v>154</v>
      </c>
      <c r="G3" s="129" t="s">
        <v>154</v>
      </c>
      <c r="H3" s="129" t="s">
        <v>154</v>
      </c>
      <c r="I3" s="129" t="s">
        <v>154</v>
      </c>
    </row>
    <row r="4" spans="1:9" ht="15" customHeight="1" x14ac:dyDescent="0.35">
      <c r="A4" s="461" t="s">
        <v>33</v>
      </c>
      <c r="B4" s="464" t="s">
        <v>159</v>
      </c>
      <c r="C4" s="130" t="s">
        <v>19</v>
      </c>
      <c r="D4" s="342" t="e">
        <f>IF(E4=#REF!,"OK","Chyba počtu FTE")</f>
        <v>#REF!</v>
      </c>
      <c r="E4" s="343">
        <f t="shared" ref="E4:E33" si="0">F4+G4+H4+I4</f>
        <v>0</v>
      </c>
      <c r="F4" s="145"/>
      <c r="G4" s="145"/>
      <c r="H4" s="145"/>
      <c r="I4" s="145"/>
    </row>
    <row r="5" spans="1:9" x14ac:dyDescent="0.35">
      <c r="A5" s="462"/>
      <c r="B5" s="465"/>
      <c r="C5" s="127" t="s">
        <v>20</v>
      </c>
      <c r="D5" s="344" t="e">
        <f>IF(E5=#REF!,"OK","Chyba počtu FTE")</f>
        <v>#REF!</v>
      </c>
      <c r="E5" s="345">
        <f t="shared" si="0"/>
        <v>0</v>
      </c>
      <c r="F5" s="146"/>
      <c r="G5" s="146"/>
      <c r="H5" s="146"/>
      <c r="I5" s="146"/>
    </row>
    <row r="6" spans="1:9" x14ac:dyDescent="0.35">
      <c r="A6" s="462"/>
      <c r="B6" s="465"/>
      <c r="C6" s="127" t="s">
        <v>21</v>
      </c>
      <c r="D6" s="344" t="e">
        <f>IF(E6=#REF!,"OK","Chyba počtu FTE")</f>
        <v>#REF!</v>
      </c>
      <c r="E6" s="345">
        <f t="shared" si="0"/>
        <v>0</v>
      </c>
      <c r="F6" s="146"/>
      <c r="G6" s="146"/>
      <c r="H6" s="146"/>
      <c r="I6" s="146"/>
    </row>
    <row r="7" spans="1:9" x14ac:dyDescent="0.35">
      <c r="A7" s="462"/>
      <c r="B7" s="465"/>
      <c r="C7" s="127" t="s">
        <v>22</v>
      </c>
      <c r="D7" s="344" t="e">
        <f>IF(E7=#REF!,"OK","Chyba počtu FTE")</f>
        <v>#REF!</v>
      </c>
      <c r="E7" s="345">
        <f t="shared" si="0"/>
        <v>0</v>
      </c>
      <c r="F7" s="146"/>
      <c r="G7" s="146"/>
      <c r="H7" s="146"/>
      <c r="I7" s="146"/>
    </row>
    <row r="8" spans="1:9" x14ac:dyDescent="0.35">
      <c r="A8" s="462"/>
      <c r="B8" s="465"/>
      <c r="C8" s="127" t="s">
        <v>23</v>
      </c>
      <c r="D8" s="344" t="e">
        <f>IF(E8=#REF!,"OK","Chyba počtu FTE")</f>
        <v>#REF!</v>
      </c>
      <c r="E8" s="345">
        <f t="shared" si="0"/>
        <v>0</v>
      </c>
      <c r="F8" s="146"/>
      <c r="G8" s="146"/>
      <c r="H8" s="146"/>
      <c r="I8" s="146"/>
    </row>
    <row r="9" spans="1:9" x14ac:dyDescent="0.35">
      <c r="A9" s="462"/>
      <c r="B9" s="465"/>
      <c r="C9" s="127" t="s">
        <v>24</v>
      </c>
      <c r="D9" s="344" t="e">
        <f>IF(E9=#REF!,"OK","Chyba počtu FTE")</f>
        <v>#REF!</v>
      </c>
      <c r="E9" s="345">
        <f t="shared" si="0"/>
        <v>0</v>
      </c>
      <c r="F9" s="146"/>
      <c r="G9" s="146"/>
      <c r="H9" s="146"/>
      <c r="I9" s="146"/>
    </row>
    <row r="10" spans="1:9" x14ac:dyDescent="0.35">
      <c r="A10" s="462"/>
      <c r="B10" s="465"/>
      <c r="C10" s="127" t="s">
        <v>25</v>
      </c>
      <c r="D10" s="344" t="e">
        <f>IF(E10=#REF!,"OK","Chyba počtu FTE")</f>
        <v>#REF!</v>
      </c>
      <c r="E10" s="345">
        <f t="shared" si="0"/>
        <v>0</v>
      </c>
      <c r="F10" s="146"/>
      <c r="G10" s="146"/>
      <c r="H10" s="146"/>
      <c r="I10" s="146"/>
    </row>
    <row r="11" spans="1:9" x14ac:dyDescent="0.35">
      <c r="A11" s="462"/>
      <c r="B11" s="465"/>
      <c r="C11" s="127" t="s">
        <v>26</v>
      </c>
      <c r="D11" s="344" t="e">
        <f>IF(E11=#REF!,"OK","Chyba počtu FTE")</f>
        <v>#REF!</v>
      </c>
      <c r="E11" s="345">
        <f t="shared" si="0"/>
        <v>0</v>
      </c>
      <c r="F11" s="146"/>
      <c r="G11" s="146"/>
      <c r="H11" s="146"/>
      <c r="I11" s="146"/>
    </row>
    <row r="12" spans="1:9" x14ac:dyDescent="0.35">
      <c r="A12" s="462"/>
      <c r="B12" s="465"/>
      <c r="C12" s="127" t="s">
        <v>27</v>
      </c>
      <c r="D12" s="344" t="e">
        <f>IF(E12=#REF!,"OK","Chyba počtu FTE")</f>
        <v>#REF!</v>
      </c>
      <c r="E12" s="345">
        <f t="shared" si="0"/>
        <v>0</v>
      </c>
      <c r="F12" s="146"/>
      <c r="G12" s="146"/>
      <c r="H12" s="146"/>
      <c r="I12" s="146"/>
    </row>
    <row r="13" spans="1:9" ht="15" thickBot="1" x14ac:dyDescent="0.4">
      <c r="A13" s="462"/>
      <c r="B13" s="465"/>
      <c r="C13" s="127" t="s">
        <v>28</v>
      </c>
      <c r="D13" s="346" t="e">
        <f>IF(E13=#REF!,"OK","Chyba počtu FTE")</f>
        <v>#REF!</v>
      </c>
      <c r="E13" s="347">
        <f t="shared" si="0"/>
        <v>0</v>
      </c>
      <c r="F13" s="147"/>
      <c r="G13" s="147"/>
      <c r="H13" s="147"/>
      <c r="I13" s="147"/>
    </row>
    <row r="14" spans="1:9" ht="15" customHeight="1" x14ac:dyDescent="0.35">
      <c r="A14" s="461" t="s">
        <v>32</v>
      </c>
      <c r="B14" s="464" t="s">
        <v>30</v>
      </c>
      <c r="C14" s="130" t="s">
        <v>19</v>
      </c>
      <c r="D14" s="343" t="e">
        <f>IF(E14=#REF!,"OK","Chyba počtu podaní")</f>
        <v>#REF!</v>
      </c>
      <c r="E14" s="348">
        <f t="shared" si="0"/>
        <v>0</v>
      </c>
      <c r="F14" s="145"/>
      <c r="G14" s="145"/>
      <c r="H14" s="145"/>
      <c r="I14" s="145"/>
    </row>
    <row r="15" spans="1:9" x14ac:dyDescent="0.35">
      <c r="A15" s="462"/>
      <c r="B15" s="465"/>
      <c r="C15" s="127" t="s">
        <v>20</v>
      </c>
      <c r="D15" s="344" t="e">
        <f>IF(E15=#REF!,"OK","Chyba počtu podaní")</f>
        <v>#REF!</v>
      </c>
      <c r="E15" s="345">
        <f t="shared" si="0"/>
        <v>0</v>
      </c>
      <c r="F15" s="146"/>
      <c r="G15" s="146"/>
      <c r="H15" s="146"/>
      <c r="I15" s="146"/>
    </row>
    <row r="16" spans="1:9" x14ac:dyDescent="0.35">
      <c r="A16" s="462"/>
      <c r="B16" s="465"/>
      <c r="C16" s="127" t="s">
        <v>21</v>
      </c>
      <c r="D16" s="344" t="e">
        <f>IF(E16=#REF!,"OK","Chyba počtu podaní")</f>
        <v>#REF!</v>
      </c>
      <c r="E16" s="345">
        <f t="shared" si="0"/>
        <v>0</v>
      </c>
      <c r="F16" s="146"/>
      <c r="G16" s="146"/>
      <c r="H16" s="146"/>
      <c r="I16" s="146"/>
    </row>
    <row r="17" spans="1:9" x14ac:dyDescent="0.35">
      <c r="A17" s="462"/>
      <c r="B17" s="465"/>
      <c r="C17" s="127" t="s">
        <v>22</v>
      </c>
      <c r="D17" s="344" t="e">
        <f>IF(E17=#REF!,"OK","Chyba počtu podaní")</f>
        <v>#REF!</v>
      </c>
      <c r="E17" s="345">
        <f t="shared" si="0"/>
        <v>0</v>
      </c>
      <c r="F17" s="146"/>
      <c r="G17" s="146"/>
      <c r="H17" s="146"/>
      <c r="I17" s="146"/>
    </row>
    <row r="18" spans="1:9" x14ac:dyDescent="0.35">
      <c r="A18" s="462"/>
      <c r="B18" s="465"/>
      <c r="C18" s="127" t="s">
        <v>23</v>
      </c>
      <c r="D18" s="344" t="e">
        <f>IF(E18=#REF!,"OK","Chyba počtu podaní")</f>
        <v>#REF!</v>
      </c>
      <c r="E18" s="345">
        <f t="shared" si="0"/>
        <v>0</v>
      </c>
      <c r="F18" s="146"/>
      <c r="G18" s="146"/>
      <c r="H18" s="146"/>
      <c r="I18" s="146"/>
    </row>
    <row r="19" spans="1:9" x14ac:dyDescent="0.35">
      <c r="A19" s="462"/>
      <c r="B19" s="465"/>
      <c r="C19" s="127" t="s">
        <v>24</v>
      </c>
      <c r="D19" s="344" t="e">
        <f>IF(E19=#REF!,"OK","Chyba počtu podaní")</f>
        <v>#REF!</v>
      </c>
      <c r="E19" s="345">
        <f t="shared" si="0"/>
        <v>0</v>
      </c>
      <c r="F19" s="146"/>
      <c r="G19" s="146"/>
      <c r="H19" s="146"/>
      <c r="I19" s="146"/>
    </row>
    <row r="20" spans="1:9" x14ac:dyDescent="0.35">
      <c r="A20" s="462"/>
      <c r="B20" s="465"/>
      <c r="C20" s="127" t="s">
        <v>25</v>
      </c>
      <c r="D20" s="344" t="e">
        <f>IF(E20=#REF!,"OK","Chyba počtu podaní")</f>
        <v>#REF!</v>
      </c>
      <c r="E20" s="345">
        <f t="shared" si="0"/>
        <v>0</v>
      </c>
      <c r="F20" s="146"/>
      <c r="G20" s="146"/>
      <c r="H20" s="146"/>
      <c r="I20" s="146"/>
    </row>
    <row r="21" spans="1:9" x14ac:dyDescent="0.35">
      <c r="A21" s="462"/>
      <c r="B21" s="465"/>
      <c r="C21" s="127" t="s">
        <v>26</v>
      </c>
      <c r="D21" s="344" t="e">
        <f>IF(E21=#REF!,"OK","Chyba počtu podaní")</f>
        <v>#REF!</v>
      </c>
      <c r="E21" s="345">
        <f t="shared" si="0"/>
        <v>0</v>
      </c>
      <c r="F21" s="146"/>
      <c r="G21" s="146"/>
      <c r="H21" s="146"/>
      <c r="I21" s="146"/>
    </row>
    <row r="22" spans="1:9" x14ac:dyDescent="0.35">
      <c r="A22" s="462"/>
      <c r="B22" s="465"/>
      <c r="C22" s="127" t="s">
        <v>27</v>
      </c>
      <c r="D22" s="344" t="e">
        <f>IF(E22=#REF!,"OK","Chyba počtu podaní")</f>
        <v>#REF!</v>
      </c>
      <c r="E22" s="345">
        <f t="shared" si="0"/>
        <v>0</v>
      </c>
      <c r="F22" s="146"/>
      <c r="G22" s="146"/>
      <c r="H22" s="146"/>
      <c r="I22" s="146"/>
    </row>
    <row r="23" spans="1:9" ht="15" thickBot="1" x14ac:dyDescent="0.4">
      <c r="A23" s="463"/>
      <c r="B23" s="466"/>
      <c r="C23" s="128" t="s">
        <v>28</v>
      </c>
      <c r="D23" s="344" t="e">
        <f>IF(E23=#REF!,"OK","Chyba počtu podaní")</f>
        <v>#REF!</v>
      </c>
      <c r="E23" s="345">
        <f t="shared" si="0"/>
        <v>0</v>
      </c>
      <c r="F23" s="146"/>
      <c r="G23" s="146"/>
      <c r="H23" s="146"/>
      <c r="I23" s="146"/>
    </row>
    <row r="24" spans="1:9" x14ac:dyDescent="0.35">
      <c r="A24" s="461" t="s">
        <v>31</v>
      </c>
      <c r="B24" s="464" t="s">
        <v>13</v>
      </c>
      <c r="C24" s="130" t="s">
        <v>19</v>
      </c>
      <c r="D24" s="343" t="e">
        <f>IF(E24=#REF!,"OK","Chyba")</f>
        <v>#REF!</v>
      </c>
      <c r="E24" s="348">
        <f t="shared" si="0"/>
        <v>0</v>
      </c>
      <c r="F24" s="145"/>
      <c r="G24" s="145"/>
      <c r="H24" s="145"/>
      <c r="I24" s="145"/>
    </row>
    <row r="25" spans="1:9" x14ac:dyDescent="0.35">
      <c r="A25" s="462"/>
      <c r="B25" s="465"/>
      <c r="C25" s="127" t="s">
        <v>20</v>
      </c>
      <c r="D25" s="344" t="e">
        <f>IF(E25=#REF!,"OK","Chyba")</f>
        <v>#REF!</v>
      </c>
      <c r="E25" s="345">
        <f t="shared" si="0"/>
        <v>0</v>
      </c>
      <c r="F25" s="146"/>
      <c r="G25" s="146"/>
      <c r="H25" s="146"/>
      <c r="I25" s="146"/>
    </row>
    <row r="26" spans="1:9" x14ac:dyDescent="0.35">
      <c r="A26" s="462"/>
      <c r="B26" s="465"/>
      <c r="C26" s="127" t="s">
        <v>21</v>
      </c>
      <c r="D26" s="344" t="e">
        <f>IF(E26=#REF!,"OK","Chyba")</f>
        <v>#REF!</v>
      </c>
      <c r="E26" s="345">
        <f t="shared" si="0"/>
        <v>0</v>
      </c>
      <c r="F26" s="146"/>
      <c r="G26" s="146"/>
      <c r="H26" s="146"/>
      <c r="I26" s="146"/>
    </row>
    <row r="27" spans="1:9" x14ac:dyDescent="0.35">
      <c r="A27" s="462"/>
      <c r="B27" s="465"/>
      <c r="C27" s="127" t="s">
        <v>22</v>
      </c>
      <c r="D27" s="344" t="e">
        <f>IF(E27=#REF!,"OK","Chyba")</f>
        <v>#REF!</v>
      </c>
      <c r="E27" s="345">
        <f t="shared" si="0"/>
        <v>0</v>
      </c>
      <c r="F27" s="146"/>
      <c r="G27" s="146"/>
      <c r="H27" s="146"/>
      <c r="I27" s="146"/>
    </row>
    <row r="28" spans="1:9" x14ac:dyDescent="0.35">
      <c r="A28" s="462"/>
      <c r="B28" s="465"/>
      <c r="C28" s="127" t="s">
        <v>23</v>
      </c>
      <c r="D28" s="344" t="e">
        <f>IF(E28=#REF!,"OK","Chyba")</f>
        <v>#REF!</v>
      </c>
      <c r="E28" s="345">
        <f t="shared" si="0"/>
        <v>0</v>
      </c>
      <c r="F28" s="146"/>
      <c r="G28" s="146"/>
      <c r="H28" s="146"/>
      <c r="I28" s="146"/>
    </row>
    <row r="29" spans="1:9" x14ac:dyDescent="0.35">
      <c r="A29" s="462"/>
      <c r="B29" s="465"/>
      <c r="C29" s="127" t="s">
        <v>24</v>
      </c>
      <c r="D29" s="344" t="e">
        <f>IF(E29=#REF!,"OK","Chyba")</f>
        <v>#REF!</v>
      </c>
      <c r="E29" s="345">
        <f t="shared" si="0"/>
        <v>0</v>
      </c>
      <c r="F29" s="146"/>
      <c r="G29" s="146"/>
      <c r="H29" s="146"/>
      <c r="I29" s="146"/>
    </row>
    <row r="30" spans="1:9" x14ac:dyDescent="0.35">
      <c r="A30" s="462"/>
      <c r="B30" s="465"/>
      <c r="C30" s="127" t="s">
        <v>25</v>
      </c>
      <c r="D30" s="344" t="e">
        <f>IF(E30=#REF!,"OK","Chyba")</f>
        <v>#REF!</v>
      </c>
      <c r="E30" s="345">
        <f t="shared" si="0"/>
        <v>0</v>
      </c>
      <c r="F30" s="146"/>
      <c r="G30" s="146"/>
      <c r="H30" s="146"/>
      <c r="I30" s="146"/>
    </row>
    <row r="31" spans="1:9" x14ac:dyDescent="0.35">
      <c r="A31" s="462"/>
      <c r="B31" s="465"/>
      <c r="C31" s="127" t="s">
        <v>26</v>
      </c>
      <c r="D31" s="344" t="e">
        <f>IF(E31=#REF!,"OK","Chyba")</f>
        <v>#REF!</v>
      </c>
      <c r="E31" s="345">
        <f t="shared" si="0"/>
        <v>0</v>
      </c>
      <c r="F31" s="146"/>
      <c r="G31" s="146"/>
      <c r="H31" s="146"/>
      <c r="I31" s="146"/>
    </row>
    <row r="32" spans="1:9" x14ac:dyDescent="0.35">
      <c r="A32" s="462"/>
      <c r="B32" s="465"/>
      <c r="C32" s="127" t="s">
        <v>27</v>
      </c>
      <c r="D32" s="344" t="e">
        <f>IF(E32=#REF!,"OK","Chyba")</f>
        <v>#REF!</v>
      </c>
      <c r="E32" s="345">
        <f t="shared" si="0"/>
        <v>0</v>
      </c>
      <c r="F32" s="146"/>
      <c r="G32" s="146"/>
      <c r="H32" s="146"/>
      <c r="I32" s="146"/>
    </row>
    <row r="33" spans="1:9" ht="15" thickBot="1" x14ac:dyDescent="0.4">
      <c r="A33" s="463"/>
      <c r="B33" s="466"/>
      <c r="C33" s="128" t="s">
        <v>28</v>
      </c>
      <c r="D33" s="344" t="e">
        <f>IF(E33=#REF!,"OK","Chyba")</f>
        <v>#REF!</v>
      </c>
      <c r="E33" s="345">
        <f t="shared" si="0"/>
        <v>0</v>
      </c>
      <c r="F33" s="146"/>
      <c r="G33" s="146"/>
      <c r="H33" s="146"/>
      <c r="I33" s="146"/>
    </row>
    <row r="34" spans="1:9" x14ac:dyDescent="0.35">
      <c r="A34" s="124"/>
      <c r="B34" s="125"/>
      <c r="E34" s="126"/>
    </row>
    <row r="35" spans="1:9" x14ac:dyDescent="0.35">
      <c r="A35" s="124"/>
      <c r="B35" s="125"/>
      <c r="E35" s="126"/>
    </row>
    <row r="36" spans="1:9" ht="15" thickBot="1" x14ac:dyDescent="0.4">
      <c r="A36" s="124"/>
      <c r="B36" s="125"/>
      <c r="E36" s="126"/>
    </row>
    <row r="37" spans="1:9" x14ac:dyDescent="0.35">
      <c r="A37" s="467" t="e">
        <f>#REF!</f>
        <v>#REF!</v>
      </c>
      <c r="B37" s="468"/>
      <c r="C37" s="469"/>
      <c r="D37" s="473" t="s">
        <v>91</v>
      </c>
      <c r="E37" s="474"/>
      <c r="F37" s="254" t="s">
        <v>151</v>
      </c>
      <c r="G37" s="254" t="s">
        <v>152</v>
      </c>
      <c r="H37" s="254" t="s">
        <v>153</v>
      </c>
      <c r="I37" s="254" t="s">
        <v>155</v>
      </c>
    </row>
    <row r="38" spans="1:9" ht="15" thickBot="1" x14ac:dyDescent="0.4">
      <c r="A38" s="470"/>
      <c r="B38" s="471"/>
      <c r="C38" s="472"/>
      <c r="D38" s="340" t="s">
        <v>317</v>
      </c>
      <c r="E38" s="341" t="s">
        <v>154</v>
      </c>
      <c r="F38" s="129" t="s">
        <v>154</v>
      </c>
      <c r="G38" s="129" t="s">
        <v>154</v>
      </c>
      <c r="H38" s="129" t="s">
        <v>154</v>
      </c>
      <c r="I38" s="129" t="s">
        <v>154</v>
      </c>
    </row>
    <row r="39" spans="1:9" x14ac:dyDescent="0.35">
      <c r="A39" s="461" t="s">
        <v>33</v>
      </c>
      <c r="B39" s="464" t="s">
        <v>159</v>
      </c>
      <c r="C39" s="130" t="s">
        <v>19</v>
      </c>
      <c r="D39" s="342" t="e">
        <f>IF(E39=#REF!,"OK","Chyba počtu FTE")</f>
        <v>#REF!</v>
      </c>
      <c r="E39" s="343">
        <f t="shared" ref="E39:E68" si="1">F39+G39+H39+I39</f>
        <v>0</v>
      </c>
      <c r="F39" s="145"/>
      <c r="G39" s="145"/>
      <c r="H39" s="145"/>
      <c r="I39" s="145"/>
    </row>
    <row r="40" spans="1:9" x14ac:dyDescent="0.35">
      <c r="A40" s="462"/>
      <c r="B40" s="465"/>
      <c r="C40" s="127" t="s">
        <v>20</v>
      </c>
      <c r="D40" s="344" t="e">
        <f>IF(E40=#REF!,"OK","Chyba počtu FTE")</f>
        <v>#REF!</v>
      </c>
      <c r="E40" s="345">
        <f t="shared" si="1"/>
        <v>0</v>
      </c>
      <c r="F40" s="146"/>
      <c r="G40" s="146"/>
      <c r="H40" s="146"/>
      <c r="I40" s="146"/>
    </row>
    <row r="41" spans="1:9" x14ac:dyDescent="0.35">
      <c r="A41" s="462"/>
      <c r="B41" s="465"/>
      <c r="C41" s="127" t="s">
        <v>21</v>
      </c>
      <c r="D41" s="344" t="e">
        <f>IF(E41=#REF!,"OK","Chyba počtu FTE")</f>
        <v>#REF!</v>
      </c>
      <c r="E41" s="345">
        <f t="shared" si="1"/>
        <v>0</v>
      </c>
      <c r="F41" s="146"/>
      <c r="G41" s="146"/>
      <c r="H41" s="146"/>
      <c r="I41" s="146"/>
    </row>
    <row r="42" spans="1:9" x14ac:dyDescent="0.35">
      <c r="A42" s="462"/>
      <c r="B42" s="465"/>
      <c r="C42" s="127" t="s">
        <v>22</v>
      </c>
      <c r="D42" s="344" t="e">
        <f>IF(E42=#REF!,"OK","Chyba počtu FTE")</f>
        <v>#REF!</v>
      </c>
      <c r="E42" s="345">
        <f t="shared" si="1"/>
        <v>0</v>
      </c>
      <c r="F42" s="146"/>
      <c r="G42" s="146"/>
      <c r="H42" s="146"/>
      <c r="I42" s="146"/>
    </row>
    <row r="43" spans="1:9" x14ac:dyDescent="0.35">
      <c r="A43" s="462"/>
      <c r="B43" s="465"/>
      <c r="C43" s="127" t="s">
        <v>23</v>
      </c>
      <c r="D43" s="344" t="e">
        <f>IF(E43=#REF!,"OK","Chyba počtu FTE")</f>
        <v>#REF!</v>
      </c>
      <c r="E43" s="345">
        <f t="shared" si="1"/>
        <v>0</v>
      </c>
      <c r="F43" s="146"/>
      <c r="G43" s="146"/>
      <c r="H43" s="146"/>
      <c r="I43" s="146"/>
    </row>
    <row r="44" spans="1:9" ht="15" customHeight="1" x14ac:dyDescent="0.35">
      <c r="A44" s="462"/>
      <c r="B44" s="465"/>
      <c r="C44" s="127" t="s">
        <v>24</v>
      </c>
      <c r="D44" s="344" t="e">
        <f>IF(E44=#REF!,"OK","Chyba počtu FTE")</f>
        <v>#REF!</v>
      </c>
      <c r="E44" s="345">
        <f t="shared" si="1"/>
        <v>0</v>
      </c>
      <c r="F44" s="146"/>
      <c r="G44" s="146"/>
      <c r="H44" s="146"/>
      <c r="I44" s="146"/>
    </row>
    <row r="45" spans="1:9" x14ac:dyDescent="0.35">
      <c r="A45" s="462"/>
      <c r="B45" s="465"/>
      <c r="C45" s="127" t="s">
        <v>25</v>
      </c>
      <c r="D45" s="344" t="e">
        <f>IF(E45=#REF!,"OK","Chyba počtu FTE")</f>
        <v>#REF!</v>
      </c>
      <c r="E45" s="345">
        <f t="shared" si="1"/>
        <v>0</v>
      </c>
      <c r="F45" s="146"/>
      <c r="G45" s="146"/>
      <c r="H45" s="146"/>
      <c r="I45" s="146"/>
    </row>
    <row r="46" spans="1:9" x14ac:dyDescent="0.35">
      <c r="A46" s="462"/>
      <c r="B46" s="465"/>
      <c r="C46" s="127" t="s">
        <v>26</v>
      </c>
      <c r="D46" s="344" t="e">
        <f>IF(E46=#REF!,"OK","Chyba počtu FTE")</f>
        <v>#REF!</v>
      </c>
      <c r="E46" s="345">
        <f t="shared" si="1"/>
        <v>0</v>
      </c>
      <c r="F46" s="146"/>
      <c r="G46" s="146"/>
      <c r="H46" s="146"/>
      <c r="I46" s="146"/>
    </row>
    <row r="47" spans="1:9" x14ac:dyDescent="0.35">
      <c r="A47" s="462"/>
      <c r="B47" s="465"/>
      <c r="C47" s="127" t="s">
        <v>27</v>
      </c>
      <c r="D47" s="344" t="e">
        <f>IF(E47=#REF!,"OK","Chyba počtu FTE")</f>
        <v>#REF!</v>
      </c>
      <c r="E47" s="345">
        <f t="shared" si="1"/>
        <v>0</v>
      </c>
      <c r="F47" s="146"/>
      <c r="G47" s="146"/>
      <c r="H47" s="146"/>
      <c r="I47" s="146"/>
    </row>
    <row r="48" spans="1:9" ht="15" thickBot="1" x14ac:dyDescent="0.4">
      <c r="A48" s="462"/>
      <c r="B48" s="465"/>
      <c r="C48" s="127" t="s">
        <v>28</v>
      </c>
      <c r="D48" s="346" t="e">
        <f>IF(E48=#REF!,"OK","Chyba počtu FTE")</f>
        <v>#REF!</v>
      </c>
      <c r="E48" s="347">
        <f t="shared" si="1"/>
        <v>0</v>
      </c>
      <c r="F48" s="147"/>
      <c r="G48" s="147"/>
      <c r="H48" s="147"/>
      <c r="I48" s="147"/>
    </row>
    <row r="49" spans="1:9" x14ac:dyDescent="0.35">
      <c r="A49" s="461" t="s">
        <v>32</v>
      </c>
      <c r="B49" s="464" t="s">
        <v>30</v>
      </c>
      <c r="C49" s="130" t="s">
        <v>19</v>
      </c>
      <c r="D49" s="343" t="e">
        <f>IF(E49=#REF!,"OK","Chyba počtu podaní")</f>
        <v>#REF!</v>
      </c>
      <c r="E49" s="348">
        <f t="shared" si="1"/>
        <v>0</v>
      </c>
      <c r="F49" s="145"/>
      <c r="G49" s="145"/>
      <c r="H49" s="145"/>
      <c r="I49" s="145"/>
    </row>
    <row r="50" spans="1:9" x14ac:dyDescent="0.35">
      <c r="A50" s="462"/>
      <c r="B50" s="465"/>
      <c r="C50" s="127" t="s">
        <v>20</v>
      </c>
      <c r="D50" s="344" t="e">
        <f>IF(E50=#REF!,"OK","Chyba počtu podaní")</f>
        <v>#REF!</v>
      </c>
      <c r="E50" s="345">
        <f t="shared" si="1"/>
        <v>0</v>
      </c>
      <c r="F50" s="146"/>
      <c r="G50" s="146"/>
      <c r="H50" s="146"/>
      <c r="I50" s="146"/>
    </row>
    <row r="51" spans="1:9" x14ac:dyDescent="0.35">
      <c r="A51" s="462"/>
      <c r="B51" s="465"/>
      <c r="C51" s="127" t="s">
        <v>21</v>
      </c>
      <c r="D51" s="344" t="e">
        <f>IF(E51=#REF!,"OK","Chyba počtu podaní")</f>
        <v>#REF!</v>
      </c>
      <c r="E51" s="345">
        <f t="shared" si="1"/>
        <v>0</v>
      </c>
      <c r="F51" s="146"/>
      <c r="G51" s="146"/>
      <c r="H51" s="146"/>
      <c r="I51" s="146"/>
    </row>
    <row r="52" spans="1:9" x14ac:dyDescent="0.35">
      <c r="A52" s="462"/>
      <c r="B52" s="465"/>
      <c r="C52" s="127" t="s">
        <v>22</v>
      </c>
      <c r="D52" s="344" t="e">
        <f>IF(E52=#REF!,"OK","Chyba počtu podaní")</f>
        <v>#REF!</v>
      </c>
      <c r="E52" s="345">
        <f t="shared" si="1"/>
        <v>0</v>
      </c>
      <c r="F52" s="146"/>
      <c r="G52" s="146"/>
      <c r="H52" s="146"/>
      <c r="I52" s="146"/>
    </row>
    <row r="53" spans="1:9" x14ac:dyDescent="0.35">
      <c r="A53" s="462"/>
      <c r="B53" s="465"/>
      <c r="C53" s="127" t="s">
        <v>23</v>
      </c>
      <c r="D53" s="344" t="e">
        <f>IF(E53=#REF!,"OK","Chyba počtu podaní")</f>
        <v>#REF!</v>
      </c>
      <c r="E53" s="345">
        <f t="shared" si="1"/>
        <v>0</v>
      </c>
      <c r="F53" s="146"/>
      <c r="G53" s="146"/>
      <c r="H53" s="146"/>
      <c r="I53" s="146"/>
    </row>
    <row r="54" spans="1:9" x14ac:dyDescent="0.35">
      <c r="A54" s="462"/>
      <c r="B54" s="465"/>
      <c r="C54" s="127" t="s">
        <v>24</v>
      </c>
      <c r="D54" s="344" t="e">
        <f>IF(E54=#REF!,"OK","Chyba počtu podaní")</f>
        <v>#REF!</v>
      </c>
      <c r="E54" s="345">
        <f t="shared" si="1"/>
        <v>0</v>
      </c>
      <c r="F54" s="146"/>
      <c r="G54" s="146"/>
      <c r="H54" s="146"/>
      <c r="I54" s="146"/>
    </row>
    <row r="55" spans="1:9" x14ac:dyDescent="0.35">
      <c r="A55" s="462"/>
      <c r="B55" s="465"/>
      <c r="C55" s="127" t="s">
        <v>25</v>
      </c>
      <c r="D55" s="344" t="e">
        <f>IF(E55=#REF!,"OK","Chyba počtu podaní")</f>
        <v>#REF!</v>
      </c>
      <c r="E55" s="345">
        <f t="shared" si="1"/>
        <v>0</v>
      </c>
      <c r="F55" s="146"/>
      <c r="G55" s="146"/>
      <c r="H55" s="146"/>
      <c r="I55" s="146"/>
    </row>
    <row r="56" spans="1:9" x14ac:dyDescent="0.35">
      <c r="A56" s="462"/>
      <c r="B56" s="465"/>
      <c r="C56" s="127" t="s">
        <v>26</v>
      </c>
      <c r="D56" s="344" t="e">
        <f>IF(E56=#REF!,"OK","Chyba počtu podaní")</f>
        <v>#REF!</v>
      </c>
      <c r="E56" s="345">
        <f t="shared" si="1"/>
        <v>0</v>
      </c>
      <c r="F56" s="146"/>
      <c r="G56" s="146"/>
      <c r="H56" s="146"/>
      <c r="I56" s="146"/>
    </row>
    <row r="57" spans="1:9" x14ac:dyDescent="0.35">
      <c r="A57" s="462"/>
      <c r="B57" s="465"/>
      <c r="C57" s="127" t="s">
        <v>27</v>
      </c>
      <c r="D57" s="344" t="e">
        <f>IF(E57=#REF!,"OK","Chyba počtu podaní")</f>
        <v>#REF!</v>
      </c>
      <c r="E57" s="345">
        <f t="shared" si="1"/>
        <v>0</v>
      </c>
      <c r="F57" s="146"/>
      <c r="G57" s="146"/>
      <c r="H57" s="146"/>
      <c r="I57" s="146"/>
    </row>
    <row r="58" spans="1:9" ht="15" thickBot="1" x14ac:dyDescent="0.4">
      <c r="A58" s="463"/>
      <c r="B58" s="466"/>
      <c r="C58" s="128" t="s">
        <v>28</v>
      </c>
      <c r="D58" s="344" t="e">
        <f>IF(E58=#REF!,"OK","Chyba počtu podaní")</f>
        <v>#REF!</v>
      </c>
      <c r="E58" s="345">
        <f t="shared" si="1"/>
        <v>0</v>
      </c>
      <c r="F58" s="146"/>
      <c r="G58" s="146"/>
      <c r="H58" s="146"/>
      <c r="I58" s="146"/>
    </row>
    <row r="59" spans="1:9" x14ac:dyDescent="0.35">
      <c r="A59" s="461" t="s">
        <v>31</v>
      </c>
      <c r="B59" s="464" t="s">
        <v>13</v>
      </c>
      <c r="C59" s="130" t="s">
        <v>19</v>
      </c>
      <c r="D59" s="343" t="e">
        <f>IF(E59=#REF!,"OK","Chyba")</f>
        <v>#REF!</v>
      </c>
      <c r="E59" s="348">
        <f t="shared" si="1"/>
        <v>0</v>
      </c>
      <c r="F59" s="145"/>
      <c r="G59" s="145"/>
      <c r="H59" s="145"/>
      <c r="I59" s="145"/>
    </row>
    <row r="60" spans="1:9" x14ac:dyDescent="0.35">
      <c r="A60" s="462"/>
      <c r="B60" s="465"/>
      <c r="C60" s="127" t="s">
        <v>20</v>
      </c>
      <c r="D60" s="344" t="e">
        <f>IF(E60=#REF!,"OK","Chyba")</f>
        <v>#REF!</v>
      </c>
      <c r="E60" s="345">
        <f t="shared" si="1"/>
        <v>0</v>
      </c>
      <c r="F60" s="146"/>
      <c r="G60" s="146"/>
      <c r="H60" s="146"/>
      <c r="I60" s="146"/>
    </row>
    <row r="61" spans="1:9" x14ac:dyDescent="0.35">
      <c r="A61" s="462"/>
      <c r="B61" s="465"/>
      <c r="C61" s="127" t="s">
        <v>21</v>
      </c>
      <c r="D61" s="344" t="e">
        <f>IF(E61=#REF!,"OK","Chyba")</f>
        <v>#REF!</v>
      </c>
      <c r="E61" s="345">
        <f t="shared" si="1"/>
        <v>0</v>
      </c>
      <c r="F61" s="146"/>
      <c r="G61" s="146"/>
      <c r="H61" s="146"/>
      <c r="I61" s="146"/>
    </row>
    <row r="62" spans="1:9" x14ac:dyDescent="0.35">
      <c r="A62" s="462"/>
      <c r="B62" s="465"/>
      <c r="C62" s="127" t="s">
        <v>22</v>
      </c>
      <c r="D62" s="344" t="e">
        <f>IF(E62=#REF!,"OK","Chyba")</f>
        <v>#REF!</v>
      </c>
      <c r="E62" s="345">
        <f t="shared" si="1"/>
        <v>0</v>
      </c>
      <c r="F62" s="146"/>
      <c r="G62" s="146"/>
      <c r="H62" s="146"/>
      <c r="I62" s="146"/>
    </row>
    <row r="63" spans="1:9" x14ac:dyDescent="0.35">
      <c r="A63" s="462"/>
      <c r="B63" s="465"/>
      <c r="C63" s="127" t="s">
        <v>23</v>
      </c>
      <c r="D63" s="344" t="e">
        <f>IF(E63=#REF!,"OK","Chyba")</f>
        <v>#REF!</v>
      </c>
      <c r="E63" s="345">
        <f t="shared" si="1"/>
        <v>0</v>
      </c>
      <c r="F63" s="146"/>
      <c r="G63" s="146"/>
      <c r="H63" s="146"/>
      <c r="I63" s="146"/>
    </row>
    <row r="64" spans="1:9" x14ac:dyDescent="0.35">
      <c r="A64" s="462"/>
      <c r="B64" s="465"/>
      <c r="C64" s="127" t="s">
        <v>24</v>
      </c>
      <c r="D64" s="344" t="e">
        <f>IF(E64=#REF!,"OK","Chyba")</f>
        <v>#REF!</v>
      </c>
      <c r="E64" s="345">
        <f t="shared" si="1"/>
        <v>0</v>
      </c>
      <c r="F64" s="146"/>
      <c r="G64" s="146"/>
      <c r="H64" s="146"/>
      <c r="I64" s="146"/>
    </row>
    <row r="65" spans="1:9" x14ac:dyDescent="0.35">
      <c r="A65" s="462"/>
      <c r="B65" s="465"/>
      <c r="C65" s="127" t="s">
        <v>25</v>
      </c>
      <c r="D65" s="344" t="e">
        <f>IF(E65=#REF!,"OK","Chyba")</f>
        <v>#REF!</v>
      </c>
      <c r="E65" s="345">
        <f t="shared" si="1"/>
        <v>0</v>
      </c>
      <c r="F65" s="146"/>
      <c r="G65" s="146"/>
      <c r="H65" s="146"/>
      <c r="I65" s="146"/>
    </row>
    <row r="66" spans="1:9" x14ac:dyDescent="0.35">
      <c r="A66" s="462"/>
      <c r="B66" s="465"/>
      <c r="C66" s="127" t="s">
        <v>26</v>
      </c>
      <c r="D66" s="344" t="e">
        <f>IF(E66=#REF!,"OK","Chyba")</f>
        <v>#REF!</v>
      </c>
      <c r="E66" s="345">
        <f t="shared" si="1"/>
        <v>0</v>
      </c>
      <c r="F66" s="146"/>
      <c r="G66" s="146"/>
      <c r="H66" s="146"/>
      <c r="I66" s="146"/>
    </row>
    <row r="67" spans="1:9" x14ac:dyDescent="0.35">
      <c r="A67" s="462"/>
      <c r="B67" s="465"/>
      <c r="C67" s="127" t="s">
        <v>27</v>
      </c>
      <c r="D67" s="344" t="e">
        <f>IF(E67=#REF!,"OK","Chyba")</f>
        <v>#REF!</v>
      </c>
      <c r="E67" s="345">
        <f t="shared" si="1"/>
        <v>0</v>
      </c>
      <c r="F67" s="146"/>
      <c r="G67" s="146"/>
      <c r="H67" s="146"/>
      <c r="I67" s="146"/>
    </row>
    <row r="68" spans="1:9" ht="15" thickBot="1" x14ac:dyDescent="0.4">
      <c r="A68" s="463"/>
      <c r="B68" s="466"/>
      <c r="C68" s="128" t="s">
        <v>28</v>
      </c>
      <c r="D68" s="344" t="e">
        <f>IF(E68=#REF!,"OK","Chyba")</f>
        <v>#REF!</v>
      </c>
      <c r="E68" s="345">
        <f t="shared" si="1"/>
        <v>0</v>
      </c>
      <c r="F68" s="146"/>
      <c r="G68" s="146"/>
      <c r="H68" s="146"/>
      <c r="I68" s="146"/>
    </row>
    <row r="71" spans="1:9" ht="15" thickBot="1" x14ac:dyDescent="0.4"/>
    <row r="72" spans="1:9" x14ac:dyDescent="0.35">
      <c r="A72" s="467" t="e">
        <f>#REF!</f>
        <v>#REF!</v>
      </c>
      <c r="B72" s="468"/>
      <c r="C72" s="469"/>
      <c r="D72" s="473" t="s">
        <v>91</v>
      </c>
      <c r="E72" s="474"/>
      <c r="F72" s="254" t="s">
        <v>151</v>
      </c>
      <c r="G72" s="254" t="s">
        <v>152</v>
      </c>
      <c r="H72" s="254" t="s">
        <v>153</v>
      </c>
      <c r="I72" s="254" t="s">
        <v>155</v>
      </c>
    </row>
    <row r="73" spans="1:9" ht="15" thickBot="1" x14ac:dyDescent="0.4">
      <c r="A73" s="470"/>
      <c r="B73" s="471"/>
      <c r="C73" s="472"/>
      <c r="D73" s="340" t="s">
        <v>317</v>
      </c>
      <c r="E73" s="341" t="s">
        <v>154</v>
      </c>
      <c r="F73" s="129" t="s">
        <v>154</v>
      </c>
      <c r="G73" s="129" t="s">
        <v>154</v>
      </c>
      <c r="H73" s="129" t="s">
        <v>154</v>
      </c>
      <c r="I73" s="129" t="s">
        <v>154</v>
      </c>
    </row>
    <row r="74" spans="1:9" x14ac:dyDescent="0.35">
      <c r="A74" s="461" t="s">
        <v>33</v>
      </c>
      <c r="B74" s="464" t="s">
        <v>159</v>
      </c>
      <c r="C74" s="130" t="s">
        <v>19</v>
      </c>
      <c r="D74" s="342" t="e">
        <f>IF(E74=#REF!,"OK","Chyba počtu FTE")</f>
        <v>#REF!</v>
      </c>
      <c r="E74" s="343">
        <f t="shared" ref="E74:E103" si="2">F74+G74+H74+I74</f>
        <v>0</v>
      </c>
      <c r="F74" s="145"/>
      <c r="G74" s="145"/>
      <c r="H74" s="145"/>
      <c r="I74" s="145"/>
    </row>
    <row r="75" spans="1:9" x14ac:dyDescent="0.35">
      <c r="A75" s="462"/>
      <c r="B75" s="465"/>
      <c r="C75" s="127" t="s">
        <v>20</v>
      </c>
      <c r="D75" s="344" t="e">
        <f>IF(E75=#REF!,"OK","Chyba počtu FTE")</f>
        <v>#REF!</v>
      </c>
      <c r="E75" s="345">
        <f t="shared" si="2"/>
        <v>0</v>
      </c>
      <c r="F75" s="146"/>
      <c r="G75" s="146"/>
      <c r="H75" s="146"/>
      <c r="I75" s="146"/>
    </row>
    <row r="76" spans="1:9" x14ac:dyDescent="0.35">
      <c r="A76" s="462"/>
      <c r="B76" s="465"/>
      <c r="C76" s="127" t="s">
        <v>21</v>
      </c>
      <c r="D76" s="344" t="e">
        <f>IF(E76=#REF!,"OK","Chyba počtu FTE")</f>
        <v>#REF!</v>
      </c>
      <c r="E76" s="345">
        <f t="shared" si="2"/>
        <v>0</v>
      </c>
      <c r="F76" s="146"/>
      <c r="G76" s="146"/>
      <c r="H76" s="146"/>
      <c r="I76" s="146"/>
    </row>
    <row r="77" spans="1:9" x14ac:dyDescent="0.35">
      <c r="A77" s="462"/>
      <c r="B77" s="465"/>
      <c r="C77" s="127" t="s">
        <v>22</v>
      </c>
      <c r="D77" s="344" t="e">
        <f>IF(E77=#REF!,"OK","Chyba počtu FTE")</f>
        <v>#REF!</v>
      </c>
      <c r="E77" s="345">
        <f t="shared" si="2"/>
        <v>0</v>
      </c>
      <c r="F77" s="146"/>
      <c r="G77" s="146"/>
      <c r="H77" s="146"/>
      <c r="I77" s="146"/>
    </row>
    <row r="78" spans="1:9" x14ac:dyDescent="0.35">
      <c r="A78" s="462"/>
      <c r="B78" s="465"/>
      <c r="C78" s="127" t="s">
        <v>23</v>
      </c>
      <c r="D78" s="344" t="e">
        <f>IF(E78=#REF!,"OK","Chyba počtu FTE")</f>
        <v>#REF!</v>
      </c>
      <c r="E78" s="345">
        <f t="shared" si="2"/>
        <v>0</v>
      </c>
      <c r="F78" s="146"/>
      <c r="G78" s="146"/>
      <c r="H78" s="146"/>
      <c r="I78" s="146"/>
    </row>
    <row r="79" spans="1:9" x14ac:dyDescent="0.35">
      <c r="A79" s="462"/>
      <c r="B79" s="465"/>
      <c r="C79" s="127" t="s">
        <v>24</v>
      </c>
      <c r="D79" s="344" t="e">
        <f>IF(E79=#REF!,"OK","Chyba počtu FTE")</f>
        <v>#REF!</v>
      </c>
      <c r="E79" s="345">
        <f t="shared" si="2"/>
        <v>0</v>
      </c>
      <c r="F79" s="146"/>
      <c r="G79" s="146"/>
      <c r="H79" s="146"/>
      <c r="I79" s="146"/>
    </row>
    <row r="80" spans="1:9" x14ac:dyDescent="0.35">
      <c r="A80" s="462"/>
      <c r="B80" s="465"/>
      <c r="C80" s="127" t="s">
        <v>25</v>
      </c>
      <c r="D80" s="344" t="e">
        <f>IF(E80=#REF!,"OK","Chyba počtu FTE")</f>
        <v>#REF!</v>
      </c>
      <c r="E80" s="345">
        <f t="shared" si="2"/>
        <v>0</v>
      </c>
      <c r="F80" s="146"/>
      <c r="G80" s="146"/>
      <c r="H80" s="146"/>
      <c r="I80" s="146"/>
    </row>
    <row r="81" spans="1:9" x14ac:dyDescent="0.35">
      <c r="A81" s="462"/>
      <c r="B81" s="465"/>
      <c r="C81" s="127" t="s">
        <v>26</v>
      </c>
      <c r="D81" s="344" t="e">
        <f>IF(E81=#REF!,"OK","Chyba počtu FTE")</f>
        <v>#REF!</v>
      </c>
      <c r="E81" s="345">
        <f t="shared" si="2"/>
        <v>0</v>
      </c>
      <c r="F81" s="146"/>
      <c r="G81" s="146"/>
      <c r="H81" s="146"/>
      <c r="I81" s="146"/>
    </row>
    <row r="82" spans="1:9" x14ac:dyDescent="0.35">
      <c r="A82" s="462"/>
      <c r="B82" s="465"/>
      <c r="C82" s="127" t="s">
        <v>27</v>
      </c>
      <c r="D82" s="344" t="e">
        <f>IF(E82=#REF!,"OK","Chyba počtu FTE")</f>
        <v>#REF!</v>
      </c>
      <c r="E82" s="345">
        <f t="shared" si="2"/>
        <v>0</v>
      </c>
      <c r="F82" s="146"/>
      <c r="G82" s="146"/>
      <c r="H82" s="146"/>
      <c r="I82" s="146"/>
    </row>
    <row r="83" spans="1:9" ht="15" thickBot="1" x14ac:dyDescent="0.4">
      <c r="A83" s="462"/>
      <c r="B83" s="465"/>
      <c r="C83" s="127" t="s">
        <v>28</v>
      </c>
      <c r="D83" s="346" t="e">
        <f>IF(E83=#REF!,"OK","Chyba počtu FTE")</f>
        <v>#REF!</v>
      </c>
      <c r="E83" s="347">
        <f t="shared" si="2"/>
        <v>0</v>
      </c>
      <c r="F83" s="147"/>
      <c r="G83" s="147"/>
      <c r="H83" s="147"/>
      <c r="I83" s="147"/>
    </row>
    <row r="84" spans="1:9" x14ac:dyDescent="0.35">
      <c r="A84" s="461" t="s">
        <v>32</v>
      </c>
      <c r="B84" s="464" t="s">
        <v>30</v>
      </c>
      <c r="C84" s="130" t="s">
        <v>19</v>
      </c>
      <c r="D84" s="343" t="e">
        <f>IF(E84=#REF!,"OK","Chyba počtu podaní")</f>
        <v>#REF!</v>
      </c>
      <c r="E84" s="348">
        <f t="shared" si="2"/>
        <v>0</v>
      </c>
      <c r="F84" s="145"/>
      <c r="G84" s="145"/>
      <c r="H84" s="145"/>
      <c r="I84" s="145"/>
    </row>
    <row r="85" spans="1:9" x14ac:dyDescent="0.35">
      <c r="A85" s="462"/>
      <c r="B85" s="465"/>
      <c r="C85" s="127" t="s">
        <v>20</v>
      </c>
      <c r="D85" s="344" t="e">
        <f>IF(E85=#REF!,"OK","Chyba počtu podaní")</f>
        <v>#REF!</v>
      </c>
      <c r="E85" s="345">
        <f t="shared" si="2"/>
        <v>0</v>
      </c>
      <c r="F85" s="146"/>
      <c r="G85" s="146"/>
      <c r="H85" s="146"/>
      <c r="I85" s="146"/>
    </row>
    <row r="86" spans="1:9" x14ac:dyDescent="0.35">
      <c r="A86" s="462"/>
      <c r="B86" s="465"/>
      <c r="C86" s="127" t="s">
        <v>21</v>
      </c>
      <c r="D86" s="344" t="e">
        <f>IF(E86=#REF!,"OK","Chyba počtu podaní")</f>
        <v>#REF!</v>
      </c>
      <c r="E86" s="345">
        <f t="shared" si="2"/>
        <v>0</v>
      </c>
      <c r="F86" s="146"/>
      <c r="G86" s="146"/>
      <c r="H86" s="146"/>
      <c r="I86" s="146"/>
    </row>
    <row r="87" spans="1:9" x14ac:dyDescent="0.35">
      <c r="A87" s="462"/>
      <c r="B87" s="465"/>
      <c r="C87" s="127" t="s">
        <v>22</v>
      </c>
      <c r="D87" s="344" t="e">
        <f>IF(E87=#REF!,"OK","Chyba počtu podaní")</f>
        <v>#REF!</v>
      </c>
      <c r="E87" s="345">
        <f t="shared" si="2"/>
        <v>0</v>
      </c>
      <c r="F87" s="146"/>
      <c r="G87" s="146"/>
      <c r="H87" s="146"/>
      <c r="I87" s="146"/>
    </row>
    <row r="88" spans="1:9" x14ac:dyDescent="0.35">
      <c r="A88" s="462"/>
      <c r="B88" s="465"/>
      <c r="C88" s="127" t="s">
        <v>23</v>
      </c>
      <c r="D88" s="344" t="e">
        <f>IF(E88=#REF!,"OK","Chyba počtu podaní")</f>
        <v>#REF!</v>
      </c>
      <c r="E88" s="345">
        <f t="shared" si="2"/>
        <v>0</v>
      </c>
      <c r="F88" s="146"/>
      <c r="G88" s="146"/>
      <c r="H88" s="146"/>
      <c r="I88" s="146"/>
    </row>
    <row r="89" spans="1:9" x14ac:dyDescent="0.35">
      <c r="A89" s="462"/>
      <c r="B89" s="465"/>
      <c r="C89" s="127" t="s">
        <v>24</v>
      </c>
      <c r="D89" s="344" t="e">
        <f>IF(E89=#REF!,"OK","Chyba počtu podaní")</f>
        <v>#REF!</v>
      </c>
      <c r="E89" s="345">
        <f t="shared" si="2"/>
        <v>0</v>
      </c>
      <c r="F89" s="146"/>
      <c r="G89" s="146"/>
      <c r="H89" s="146"/>
      <c r="I89" s="146"/>
    </row>
    <row r="90" spans="1:9" x14ac:dyDescent="0.35">
      <c r="A90" s="462"/>
      <c r="B90" s="465"/>
      <c r="C90" s="127" t="s">
        <v>25</v>
      </c>
      <c r="D90" s="344" t="e">
        <f>IF(E90=#REF!,"OK","Chyba počtu podaní")</f>
        <v>#REF!</v>
      </c>
      <c r="E90" s="345">
        <f t="shared" si="2"/>
        <v>0</v>
      </c>
      <c r="F90" s="146"/>
      <c r="G90" s="146"/>
      <c r="H90" s="146"/>
      <c r="I90" s="146"/>
    </row>
    <row r="91" spans="1:9" x14ac:dyDescent="0.35">
      <c r="A91" s="462"/>
      <c r="B91" s="465"/>
      <c r="C91" s="127" t="s">
        <v>26</v>
      </c>
      <c r="D91" s="344" t="e">
        <f>IF(E91=#REF!,"OK","Chyba počtu podaní")</f>
        <v>#REF!</v>
      </c>
      <c r="E91" s="345">
        <f t="shared" si="2"/>
        <v>0</v>
      </c>
      <c r="F91" s="146"/>
      <c r="G91" s="146"/>
      <c r="H91" s="146"/>
      <c r="I91" s="146"/>
    </row>
    <row r="92" spans="1:9" x14ac:dyDescent="0.35">
      <c r="A92" s="462"/>
      <c r="B92" s="465"/>
      <c r="C92" s="127" t="s">
        <v>27</v>
      </c>
      <c r="D92" s="344" t="e">
        <f>IF(E92=#REF!,"OK","Chyba počtu podaní")</f>
        <v>#REF!</v>
      </c>
      <c r="E92" s="345">
        <f t="shared" si="2"/>
        <v>0</v>
      </c>
      <c r="F92" s="146"/>
      <c r="G92" s="146"/>
      <c r="H92" s="146"/>
      <c r="I92" s="146"/>
    </row>
    <row r="93" spans="1:9" ht="15" thickBot="1" x14ac:dyDescent="0.4">
      <c r="A93" s="463"/>
      <c r="B93" s="466"/>
      <c r="C93" s="128" t="s">
        <v>28</v>
      </c>
      <c r="D93" s="344" t="e">
        <f>IF(E93=#REF!,"OK","Chyba počtu podaní")</f>
        <v>#REF!</v>
      </c>
      <c r="E93" s="345">
        <f t="shared" si="2"/>
        <v>0</v>
      </c>
      <c r="F93" s="146"/>
      <c r="G93" s="146"/>
      <c r="H93" s="146"/>
      <c r="I93" s="146"/>
    </row>
    <row r="94" spans="1:9" x14ac:dyDescent="0.35">
      <c r="A94" s="461" t="s">
        <v>31</v>
      </c>
      <c r="B94" s="464" t="s">
        <v>13</v>
      </c>
      <c r="C94" s="130" t="s">
        <v>19</v>
      </c>
      <c r="D94" s="343" t="e">
        <f>IF(E94=#REF!,"OK","Chyba")</f>
        <v>#REF!</v>
      </c>
      <c r="E94" s="348">
        <f t="shared" si="2"/>
        <v>0</v>
      </c>
      <c r="F94" s="145"/>
      <c r="G94" s="145"/>
      <c r="H94" s="145"/>
      <c r="I94" s="145"/>
    </row>
    <row r="95" spans="1:9" x14ac:dyDescent="0.35">
      <c r="A95" s="462"/>
      <c r="B95" s="465"/>
      <c r="C95" s="127" t="s">
        <v>20</v>
      </c>
      <c r="D95" s="344" t="e">
        <f>IF(E95=#REF!,"OK","Chyba")</f>
        <v>#REF!</v>
      </c>
      <c r="E95" s="345">
        <f t="shared" si="2"/>
        <v>0</v>
      </c>
      <c r="F95" s="146"/>
      <c r="G95" s="146"/>
      <c r="H95" s="146"/>
      <c r="I95" s="146"/>
    </row>
    <row r="96" spans="1:9" x14ac:dyDescent="0.35">
      <c r="A96" s="462"/>
      <c r="B96" s="465"/>
      <c r="C96" s="127" t="s">
        <v>21</v>
      </c>
      <c r="D96" s="344" t="e">
        <f>IF(E96=#REF!,"OK","Chyba")</f>
        <v>#REF!</v>
      </c>
      <c r="E96" s="345">
        <f t="shared" si="2"/>
        <v>0</v>
      </c>
      <c r="F96" s="146"/>
      <c r="G96" s="146"/>
      <c r="H96" s="146"/>
      <c r="I96" s="146"/>
    </row>
    <row r="97" spans="1:9" x14ac:dyDescent="0.35">
      <c r="A97" s="462"/>
      <c r="B97" s="465"/>
      <c r="C97" s="127" t="s">
        <v>22</v>
      </c>
      <c r="D97" s="344" t="e">
        <f>IF(E97=#REF!,"OK","Chyba")</f>
        <v>#REF!</v>
      </c>
      <c r="E97" s="345">
        <f t="shared" si="2"/>
        <v>0</v>
      </c>
      <c r="F97" s="146"/>
      <c r="G97" s="146"/>
      <c r="H97" s="146"/>
      <c r="I97" s="146"/>
    </row>
    <row r="98" spans="1:9" x14ac:dyDescent="0.35">
      <c r="A98" s="462"/>
      <c r="B98" s="465"/>
      <c r="C98" s="127" t="s">
        <v>23</v>
      </c>
      <c r="D98" s="344" t="e">
        <f>IF(E98=#REF!,"OK","Chyba")</f>
        <v>#REF!</v>
      </c>
      <c r="E98" s="345">
        <f t="shared" si="2"/>
        <v>0</v>
      </c>
      <c r="F98" s="146"/>
      <c r="G98" s="146"/>
      <c r="H98" s="146"/>
      <c r="I98" s="146"/>
    </row>
    <row r="99" spans="1:9" x14ac:dyDescent="0.35">
      <c r="A99" s="462"/>
      <c r="B99" s="465"/>
      <c r="C99" s="127" t="s">
        <v>24</v>
      </c>
      <c r="D99" s="344" t="e">
        <f>IF(E99=#REF!,"OK","Chyba")</f>
        <v>#REF!</v>
      </c>
      <c r="E99" s="345">
        <f t="shared" si="2"/>
        <v>0</v>
      </c>
      <c r="F99" s="146"/>
      <c r="G99" s="146"/>
      <c r="H99" s="146"/>
      <c r="I99" s="146"/>
    </row>
    <row r="100" spans="1:9" x14ac:dyDescent="0.35">
      <c r="A100" s="462"/>
      <c r="B100" s="465"/>
      <c r="C100" s="127" t="s">
        <v>25</v>
      </c>
      <c r="D100" s="344" t="e">
        <f>IF(E100=#REF!,"OK","Chyba")</f>
        <v>#REF!</v>
      </c>
      <c r="E100" s="345">
        <f t="shared" si="2"/>
        <v>0</v>
      </c>
      <c r="F100" s="146"/>
      <c r="G100" s="146"/>
      <c r="H100" s="146"/>
      <c r="I100" s="146"/>
    </row>
    <row r="101" spans="1:9" x14ac:dyDescent="0.35">
      <c r="A101" s="462"/>
      <c r="B101" s="465"/>
      <c r="C101" s="127" t="s">
        <v>26</v>
      </c>
      <c r="D101" s="344" t="e">
        <f>IF(E101=#REF!,"OK","Chyba")</f>
        <v>#REF!</v>
      </c>
      <c r="E101" s="345">
        <f t="shared" si="2"/>
        <v>0</v>
      </c>
      <c r="F101" s="146"/>
      <c r="G101" s="146"/>
      <c r="H101" s="146"/>
      <c r="I101" s="146"/>
    </row>
    <row r="102" spans="1:9" x14ac:dyDescent="0.35">
      <c r="A102" s="462"/>
      <c r="B102" s="465"/>
      <c r="C102" s="127" t="s">
        <v>27</v>
      </c>
      <c r="D102" s="344" t="e">
        <f>IF(E102=#REF!,"OK","Chyba")</f>
        <v>#REF!</v>
      </c>
      <c r="E102" s="345">
        <f t="shared" si="2"/>
        <v>0</v>
      </c>
      <c r="F102" s="146"/>
      <c r="G102" s="146"/>
      <c r="H102" s="146"/>
      <c r="I102" s="146"/>
    </row>
    <row r="103" spans="1:9" ht="15" thickBot="1" x14ac:dyDescent="0.4">
      <c r="A103" s="463"/>
      <c r="B103" s="466"/>
      <c r="C103" s="128" t="s">
        <v>28</v>
      </c>
      <c r="D103" s="344" t="e">
        <f>IF(E103=#REF!,"OK","Chyba")</f>
        <v>#REF!</v>
      </c>
      <c r="E103" s="345">
        <f t="shared" si="2"/>
        <v>0</v>
      </c>
      <c r="F103" s="146"/>
      <c r="G103" s="146"/>
      <c r="H103" s="146"/>
      <c r="I103" s="146"/>
    </row>
    <row r="106" spans="1:9" ht="15" thickBot="1" x14ac:dyDescent="0.4"/>
    <row r="107" spans="1:9" x14ac:dyDescent="0.35">
      <c r="A107" s="467" t="e">
        <f>#REF!</f>
        <v>#REF!</v>
      </c>
      <c r="B107" s="468"/>
      <c r="C107" s="469"/>
      <c r="D107" s="473" t="s">
        <v>91</v>
      </c>
      <c r="E107" s="474"/>
      <c r="F107" s="254" t="s">
        <v>151</v>
      </c>
      <c r="G107" s="254" t="s">
        <v>152</v>
      </c>
      <c r="H107" s="254" t="s">
        <v>153</v>
      </c>
      <c r="I107" s="254" t="s">
        <v>155</v>
      </c>
    </row>
    <row r="108" spans="1:9" ht="15" thickBot="1" x14ac:dyDescent="0.4">
      <c r="A108" s="470"/>
      <c r="B108" s="471"/>
      <c r="C108" s="472"/>
      <c r="D108" s="340" t="s">
        <v>317</v>
      </c>
      <c r="E108" s="341" t="s">
        <v>154</v>
      </c>
      <c r="F108" s="129" t="s">
        <v>154</v>
      </c>
      <c r="G108" s="129" t="s">
        <v>154</v>
      </c>
      <c r="H108" s="129" t="s">
        <v>154</v>
      </c>
      <c r="I108" s="129" t="s">
        <v>154</v>
      </c>
    </row>
    <row r="109" spans="1:9" x14ac:dyDescent="0.35">
      <c r="A109" s="461" t="s">
        <v>33</v>
      </c>
      <c r="B109" s="464" t="s">
        <v>159</v>
      </c>
      <c r="C109" s="130" t="s">
        <v>19</v>
      </c>
      <c r="D109" s="342" t="e">
        <f>IF(E109=#REF!,"OK","Chyba počtu FTE")</f>
        <v>#REF!</v>
      </c>
      <c r="E109" s="343">
        <f t="shared" ref="E109:E138" si="3">F109+G109+H109+I109</f>
        <v>0</v>
      </c>
      <c r="F109" s="145"/>
      <c r="G109" s="145"/>
      <c r="H109" s="145"/>
      <c r="I109" s="145"/>
    </row>
    <row r="110" spans="1:9" x14ac:dyDescent="0.35">
      <c r="A110" s="462"/>
      <c r="B110" s="465"/>
      <c r="C110" s="127" t="s">
        <v>20</v>
      </c>
      <c r="D110" s="344" t="e">
        <f>IF(E110=#REF!,"OK","Chyba počtu FTE")</f>
        <v>#REF!</v>
      </c>
      <c r="E110" s="345">
        <f t="shared" si="3"/>
        <v>0</v>
      </c>
      <c r="F110" s="146"/>
      <c r="G110" s="146"/>
      <c r="H110" s="146"/>
      <c r="I110" s="146"/>
    </row>
    <row r="111" spans="1:9" x14ac:dyDescent="0.35">
      <c r="A111" s="462"/>
      <c r="B111" s="465"/>
      <c r="C111" s="127" t="s">
        <v>21</v>
      </c>
      <c r="D111" s="344" t="e">
        <f>IF(E111=#REF!,"OK","Chyba počtu FTE")</f>
        <v>#REF!</v>
      </c>
      <c r="E111" s="345">
        <f t="shared" si="3"/>
        <v>0</v>
      </c>
      <c r="F111" s="146"/>
      <c r="G111" s="146"/>
      <c r="H111" s="146"/>
      <c r="I111" s="146"/>
    </row>
    <row r="112" spans="1:9" x14ac:dyDescent="0.35">
      <c r="A112" s="462"/>
      <c r="B112" s="465"/>
      <c r="C112" s="127" t="s">
        <v>22</v>
      </c>
      <c r="D112" s="344" t="e">
        <f>IF(E112=#REF!,"OK","Chyba počtu FTE")</f>
        <v>#REF!</v>
      </c>
      <c r="E112" s="345">
        <f t="shared" si="3"/>
        <v>0</v>
      </c>
      <c r="F112" s="146"/>
      <c r="G112" s="146"/>
      <c r="H112" s="146"/>
      <c r="I112" s="146"/>
    </row>
    <row r="113" spans="1:9" x14ac:dyDescent="0.35">
      <c r="A113" s="462"/>
      <c r="B113" s="465"/>
      <c r="C113" s="127" t="s">
        <v>23</v>
      </c>
      <c r="D113" s="344" t="e">
        <f>IF(E113=#REF!,"OK","Chyba počtu FTE")</f>
        <v>#REF!</v>
      </c>
      <c r="E113" s="345">
        <f t="shared" si="3"/>
        <v>0</v>
      </c>
      <c r="F113" s="146"/>
      <c r="G113" s="146"/>
      <c r="H113" s="146"/>
      <c r="I113" s="146"/>
    </row>
    <row r="114" spans="1:9" x14ac:dyDescent="0.35">
      <c r="A114" s="462"/>
      <c r="B114" s="465"/>
      <c r="C114" s="127" t="s">
        <v>24</v>
      </c>
      <c r="D114" s="344" t="e">
        <f>IF(E114=#REF!,"OK","Chyba počtu FTE")</f>
        <v>#REF!</v>
      </c>
      <c r="E114" s="345">
        <f t="shared" si="3"/>
        <v>0</v>
      </c>
      <c r="F114" s="146"/>
      <c r="G114" s="146"/>
      <c r="H114" s="146"/>
      <c r="I114" s="146"/>
    </row>
    <row r="115" spans="1:9" x14ac:dyDescent="0.35">
      <c r="A115" s="462"/>
      <c r="B115" s="465"/>
      <c r="C115" s="127" t="s">
        <v>25</v>
      </c>
      <c r="D115" s="344" t="e">
        <f>IF(E115=#REF!,"OK","Chyba počtu FTE")</f>
        <v>#REF!</v>
      </c>
      <c r="E115" s="345">
        <f t="shared" si="3"/>
        <v>0</v>
      </c>
      <c r="F115" s="146"/>
      <c r="G115" s="146"/>
      <c r="H115" s="146"/>
      <c r="I115" s="146"/>
    </row>
    <row r="116" spans="1:9" x14ac:dyDescent="0.35">
      <c r="A116" s="462"/>
      <c r="B116" s="465"/>
      <c r="C116" s="127" t="s">
        <v>26</v>
      </c>
      <c r="D116" s="344" t="e">
        <f>IF(E116=#REF!,"OK","Chyba počtu FTE")</f>
        <v>#REF!</v>
      </c>
      <c r="E116" s="345">
        <f t="shared" si="3"/>
        <v>0</v>
      </c>
      <c r="F116" s="146"/>
      <c r="G116" s="146"/>
      <c r="H116" s="146"/>
      <c r="I116" s="146"/>
    </row>
    <row r="117" spans="1:9" x14ac:dyDescent="0.35">
      <c r="A117" s="462"/>
      <c r="B117" s="465"/>
      <c r="C117" s="127" t="s">
        <v>27</v>
      </c>
      <c r="D117" s="344" t="e">
        <f>IF(E117=#REF!,"OK","Chyba počtu FTE")</f>
        <v>#REF!</v>
      </c>
      <c r="E117" s="345">
        <f t="shared" si="3"/>
        <v>0</v>
      </c>
      <c r="F117" s="146"/>
      <c r="G117" s="146"/>
      <c r="H117" s="146"/>
      <c r="I117" s="146"/>
    </row>
    <row r="118" spans="1:9" ht="15" thickBot="1" x14ac:dyDescent="0.4">
      <c r="A118" s="462"/>
      <c r="B118" s="465"/>
      <c r="C118" s="127" t="s">
        <v>28</v>
      </c>
      <c r="D118" s="346" t="e">
        <f>IF(E118=#REF!,"OK","Chyba počtu FTE")</f>
        <v>#REF!</v>
      </c>
      <c r="E118" s="347">
        <f t="shared" si="3"/>
        <v>0</v>
      </c>
      <c r="F118" s="147"/>
      <c r="G118" s="147"/>
      <c r="H118" s="147"/>
      <c r="I118" s="147"/>
    </row>
    <row r="119" spans="1:9" x14ac:dyDescent="0.35">
      <c r="A119" s="461" t="s">
        <v>32</v>
      </c>
      <c r="B119" s="464" t="s">
        <v>30</v>
      </c>
      <c r="C119" s="130" t="s">
        <v>19</v>
      </c>
      <c r="D119" s="343" t="e">
        <f>IF(E119=#REF!,"OK","Chyba počtu podaní")</f>
        <v>#REF!</v>
      </c>
      <c r="E119" s="348">
        <f t="shared" si="3"/>
        <v>0</v>
      </c>
      <c r="F119" s="145"/>
      <c r="G119" s="145"/>
      <c r="H119" s="145"/>
      <c r="I119" s="145"/>
    </row>
    <row r="120" spans="1:9" x14ac:dyDescent="0.35">
      <c r="A120" s="462"/>
      <c r="B120" s="465"/>
      <c r="C120" s="127" t="s">
        <v>20</v>
      </c>
      <c r="D120" s="344" t="e">
        <f>IF(E120=#REF!,"OK","Chyba počtu podaní")</f>
        <v>#REF!</v>
      </c>
      <c r="E120" s="345">
        <f t="shared" si="3"/>
        <v>0</v>
      </c>
      <c r="F120" s="146"/>
      <c r="G120" s="146"/>
      <c r="H120" s="146"/>
      <c r="I120" s="146"/>
    </row>
    <row r="121" spans="1:9" x14ac:dyDescent="0.35">
      <c r="A121" s="462"/>
      <c r="B121" s="465"/>
      <c r="C121" s="127" t="s">
        <v>21</v>
      </c>
      <c r="D121" s="344" t="e">
        <f>IF(E121=#REF!,"OK","Chyba počtu podaní")</f>
        <v>#REF!</v>
      </c>
      <c r="E121" s="345">
        <f t="shared" si="3"/>
        <v>0</v>
      </c>
      <c r="F121" s="146"/>
      <c r="G121" s="146"/>
      <c r="H121" s="146"/>
      <c r="I121" s="146"/>
    </row>
    <row r="122" spans="1:9" x14ac:dyDescent="0.35">
      <c r="A122" s="462"/>
      <c r="B122" s="465"/>
      <c r="C122" s="127" t="s">
        <v>22</v>
      </c>
      <c r="D122" s="344" t="e">
        <f>IF(E122=#REF!,"OK","Chyba počtu podaní")</f>
        <v>#REF!</v>
      </c>
      <c r="E122" s="345">
        <f t="shared" si="3"/>
        <v>0</v>
      </c>
      <c r="F122" s="146"/>
      <c r="G122" s="146"/>
      <c r="H122" s="146"/>
      <c r="I122" s="146"/>
    </row>
    <row r="123" spans="1:9" x14ac:dyDescent="0.35">
      <c r="A123" s="462"/>
      <c r="B123" s="465"/>
      <c r="C123" s="127" t="s">
        <v>23</v>
      </c>
      <c r="D123" s="344" t="e">
        <f>IF(E123=#REF!,"OK","Chyba počtu podaní")</f>
        <v>#REF!</v>
      </c>
      <c r="E123" s="345">
        <f t="shared" si="3"/>
        <v>0</v>
      </c>
      <c r="F123" s="146"/>
      <c r="G123" s="146"/>
      <c r="H123" s="146"/>
      <c r="I123" s="146"/>
    </row>
    <row r="124" spans="1:9" x14ac:dyDescent="0.35">
      <c r="A124" s="462"/>
      <c r="B124" s="465"/>
      <c r="C124" s="127" t="s">
        <v>24</v>
      </c>
      <c r="D124" s="344" t="e">
        <f>IF(E124=#REF!,"OK","Chyba počtu podaní")</f>
        <v>#REF!</v>
      </c>
      <c r="E124" s="345">
        <f t="shared" si="3"/>
        <v>0</v>
      </c>
      <c r="F124" s="146"/>
      <c r="G124" s="146"/>
      <c r="H124" s="146"/>
      <c r="I124" s="146"/>
    </row>
    <row r="125" spans="1:9" x14ac:dyDescent="0.35">
      <c r="A125" s="462"/>
      <c r="B125" s="465"/>
      <c r="C125" s="127" t="s">
        <v>25</v>
      </c>
      <c r="D125" s="344" t="e">
        <f>IF(E125=#REF!,"OK","Chyba počtu podaní")</f>
        <v>#REF!</v>
      </c>
      <c r="E125" s="345">
        <f t="shared" si="3"/>
        <v>0</v>
      </c>
      <c r="F125" s="146"/>
      <c r="G125" s="146"/>
      <c r="H125" s="146"/>
      <c r="I125" s="146"/>
    </row>
    <row r="126" spans="1:9" x14ac:dyDescent="0.35">
      <c r="A126" s="462"/>
      <c r="B126" s="465"/>
      <c r="C126" s="127" t="s">
        <v>26</v>
      </c>
      <c r="D126" s="344" t="e">
        <f>IF(E126=#REF!,"OK","Chyba počtu podaní")</f>
        <v>#REF!</v>
      </c>
      <c r="E126" s="345">
        <f t="shared" si="3"/>
        <v>0</v>
      </c>
      <c r="F126" s="146"/>
      <c r="G126" s="146"/>
      <c r="H126" s="146"/>
      <c r="I126" s="146"/>
    </row>
    <row r="127" spans="1:9" x14ac:dyDescent="0.35">
      <c r="A127" s="462"/>
      <c r="B127" s="465"/>
      <c r="C127" s="127" t="s">
        <v>27</v>
      </c>
      <c r="D127" s="344" t="e">
        <f>IF(E127=#REF!,"OK","Chyba počtu podaní")</f>
        <v>#REF!</v>
      </c>
      <c r="E127" s="345">
        <f t="shared" si="3"/>
        <v>0</v>
      </c>
      <c r="F127" s="146"/>
      <c r="G127" s="146"/>
      <c r="H127" s="146"/>
      <c r="I127" s="146"/>
    </row>
    <row r="128" spans="1:9" ht="15" thickBot="1" x14ac:dyDescent="0.4">
      <c r="A128" s="463"/>
      <c r="B128" s="466"/>
      <c r="C128" s="128" t="s">
        <v>28</v>
      </c>
      <c r="D128" s="344" t="e">
        <f>IF(E128=#REF!,"OK","Chyba počtu podaní")</f>
        <v>#REF!</v>
      </c>
      <c r="E128" s="345">
        <f t="shared" si="3"/>
        <v>0</v>
      </c>
      <c r="F128" s="146"/>
      <c r="G128" s="146"/>
      <c r="H128" s="146"/>
      <c r="I128" s="146"/>
    </row>
    <row r="129" spans="1:9" x14ac:dyDescent="0.35">
      <c r="A129" s="461" t="s">
        <v>31</v>
      </c>
      <c r="B129" s="464" t="s">
        <v>13</v>
      </c>
      <c r="C129" s="130" t="s">
        <v>19</v>
      </c>
      <c r="D129" s="343" t="e">
        <f>IF(E129=#REF!,"OK","Chyba")</f>
        <v>#REF!</v>
      </c>
      <c r="E129" s="348">
        <f t="shared" si="3"/>
        <v>0</v>
      </c>
      <c r="F129" s="145"/>
      <c r="G129" s="145"/>
      <c r="H129" s="145"/>
      <c r="I129" s="145"/>
    </row>
    <row r="130" spans="1:9" x14ac:dyDescent="0.35">
      <c r="A130" s="462"/>
      <c r="B130" s="465"/>
      <c r="C130" s="127" t="s">
        <v>20</v>
      </c>
      <c r="D130" s="344" t="e">
        <f>IF(E130=#REF!,"OK","Chyba")</f>
        <v>#REF!</v>
      </c>
      <c r="E130" s="345">
        <f t="shared" si="3"/>
        <v>0</v>
      </c>
      <c r="F130" s="146"/>
      <c r="G130" s="146"/>
      <c r="H130" s="146"/>
      <c r="I130" s="146"/>
    </row>
    <row r="131" spans="1:9" x14ac:dyDescent="0.35">
      <c r="A131" s="462"/>
      <c r="B131" s="465"/>
      <c r="C131" s="127" t="s">
        <v>21</v>
      </c>
      <c r="D131" s="344" t="e">
        <f>IF(E131=#REF!,"OK","Chyba")</f>
        <v>#REF!</v>
      </c>
      <c r="E131" s="345">
        <f t="shared" si="3"/>
        <v>0</v>
      </c>
      <c r="F131" s="146"/>
      <c r="G131" s="146"/>
      <c r="H131" s="146"/>
      <c r="I131" s="146"/>
    </row>
    <row r="132" spans="1:9" x14ac:dyDescent="0.35">
      <c r="A132" s="462"/>
      <c r="B132" s="465"/>
      <c r="C132" s="127" t="s">
        <v>22</v>
      </c>
      <c r="D132" s="344" t="e">
        <f>IF(E132=#REF!,"OK","Chyba")</f>
        <v>#REF!</v>
      </c>
      <c r="E132" s="345">
        <f t="shared" si="3"/>
        <v>0</v>
      </c>
      <c r="F132" s="146"/>
      <c r="G132" s="146"/>
      <c r="H132" s="146"/>
      <c r="I132" s="146"/>
    </row>
    <row r="133" spans="1:9" x14ac:dyDescent="0.35">
      <c r="A133" s="462"/>
      <c r="B133" s="465"/>
      <c r="C133" s="127" t="s">
        <v>23</v>
      </c>
      <c r="D133" s="344" t="e">
        <f>IF(E133=#REF!,"OK","Chyba")</f>
        <v>#REF!</v>
      </c>
      <c r="E133" s="345">
        <f t="shared" si="3"/>
        <v>0</v>
      </c>
      <c r="F133" s="146"/>
      <c r="G133" s="146"/>
      <c r="H133" s="146"/>
      <c r="I133" s="146"/>
    </row>
    <row r="134" spans="1:9" x14ac:dyDescent="0.35">
      <c r="A134" s="462"/>
      <c r="B134" s="465"/>
      <c r="C134" s="127" t="s">
        <v>24</v>
      </c>
      <c r="D134" s="344" t="e">
        <f>IF(E134=#REF!,"OK","Chyba")</f>
        <v>#REF!</v>
      </c>
      <c r="E134" s="345">
        <f t="shared" si="3"/>
        <v>0</v>
      </c>
      <c r="F134" s="146"/>
      <c r="G134" s="146"/>
      <c r="H134" s="146"/>
      <c r="I134" s="146"/>
    </row>
    <row r="135" spans="1:9" x14ac:dyDescent="0.35">
      <c r="A135" s="462"/>
      <c r="B135" s="465"/>
      <c r="C135" s="127" t="s">
        <v>25</v>
      </c>
      <c r="D135" s="344" t="e">
        <f>IF(E135=#REF!,"OK","Chyba")</f>
        <v>#REF!</v>
      </c>
      <c r="E135" s="345">
        <f t="shared" si="3"/>
        <v>0</v>
      </c>
      <c r="F135" s="146"/>
      <c r="G135" s="146"/>
      <c r="H135" s="146"/>
      <c r="I135" s="146"/>
    </row>
    <row r="136" spans="1:9" x14ac:dyDescent="0.35">
      <c r="A136" s="462"/>
      <c r="B136" s="465"/>
      <c r="C136" s="127" t="s">
        <v>26</v>
      </c>
      <c r="D136" s="344" t="e">
        <f>IF(E136=#REF!,"OK","Chyba")</f>
        <v>#REF!</v>
      </c>
      <c r="E136" s="345">
        <f t="shared" si="3"/>
        <v>0</v>
      </c>
      <c r="F136" s="146"/>
      <c r="G136" s="146"/>
      <c r="H136" s="146"/>
      <c r="I136" s="146"/>
    </row>
    <row r="137" spans="1:9" x14ac:dyDescent="0.35">
      <c r="A137" s="462"/>
      <c r="B137" s="465"/>
      <c r="C137" s="127" t="s">
        <v>27</v>
      </c>
      <c r="D137" s="344" t="e">
        <f>IF(E137=#REF!,"OK","Chyba")</f>
        <v>#REF!</v>
      </c>
      <c r="E137" s="345">
        <f t="shared" si="3"/>
        <v>0</v>
      </c>
      <c r="F137" s="146"/>
      <c r="G137" s="146"/>
      <c r="H137" s="146"/>
      <c r="I137" s="146"/>
    </row>
    <row r="138" spans="1:9" ht="15" thickBot="1" x14ac:dyDescent="0.4">
      <c r="A138" s="463"/>
      <c r="B138" s="466"/>
      <c r="C138" s="128" t="s">
        <v>28</v>
      </c>
      <c r="D138" s="344" t="e">
        <f>IF(E138=#REF!,"OK","Chyba")</f>
        <v>#REF!</v>
      </c>
      <c r="E138" s="345">
        <f t="shared" si="3"/>
        <v>0</v>
      </c>
      <c r="F138" s="146"/>
      <c r="G138" s="146"/>
      <c r="H138" s="146"/>
      <c r="I138" s="146"/>
    </row>
  </sheetData>
  <mergeCells count="32">
    <mergeCell ref="A129:A138"/>
    <mergeCell ref="B129:B138"/>
    <mergeCell ref="A24:A33"/>
    <mergeCell ref="B24:B33"/>
    <mergeCell ref="A59:A68"/>
    <mergeCell ref="B59:B68"/>
    <mergeCell ref="A94:A103"/>
    <mergeCell ref="B94:B103"/>
    <mergeCell ref="A37:C38"/>
    <mergeCell ref="A39:A48"/>
    <mergeCell ref="B39:B48"/>
    <mergeCell ref="A49:A58"/>
    <mergeCell ref="B49:B58"/>
    <mergeCell ref="A72:C73"/>
    <mergeCell ref="A74:A83"/>
    <mergeCell ref="B74:B83"/>
    <mergeCell ref="D107:E107"/>
    <mergeCell ref="D72:E72"/>
    <mergeCell ref="D37:E37"/>
    <mergeCell ref="D2:E2"/>
    <mergeCell ref="A2:C3"/>
    <mergeCell ref="B4:B13"/>
    <mergeCell ref="A14:A23"/>
    <mergeCell ref="B14:B23"/>
    <mergeCell ref="A4:A13"/>
    <mergeCell ref="A119:A128"/>
    <mergeCell ref="B119:B128"/>
    <mergeCell ref="A109:A118"/>
    <mergeCell ref="B109:B118"/>
    <mergeCell ref="A84:A93"/>
    <mergeCell ref="B84:B93"/>
    <mergeCell ref="A107:C108"/>
  </mergeCells>
  <pageMargins left="0.7" right="0.7" top="0.75" bottom="0.75" header="0.3" footer="0.3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view="pageBreakPreview" zoomScale="60" zoomScaleNormal="100" workbookViewId="0">
      <selection activeCell="B26" sqref="B26"/>
    </sheetView>
  </sheetViews>
  <sheetFormatPr defaultColWidth="8.81640625" defaultRowHeight="14.5" x14ac:dyDescent="0.35"/>
  <cols>
    <col min="1" max="1" width="25.453125" customWidth="1"/>
    <col min="2" max="2" width="79" bestFit="1" customWidth="1"/>
    <col min="3" max="3" width="70" bestFit="1" customWidth="1"/>
  </cols>
  <sheetData>
    <row r="1" spans="1:3" ht="19" thickBot="1" x14ac:dyDescent="0.5">
      <c r="A1" s="227" t="s">
        <v>227</v>
      </c>
    </row>
    <row r="2" spans="1:3" ht="15" thickBot="1" x14ac:dyDescent="0.4">
      <c r="A2" s="235" t="s">
        <v>249</v>
      </c>
      <c r="B2" s="236" t="s">
        <v>250</v>
      </c>
      <c r="C2" s="237" t="s">
        <v>255</v>
      </c>
    </row>
    <row r="3" spans="1:3" x14ac:dyDescent="0.35">
      <c r="A3" s="251" t="s">
        <v>228</v>
      </c>
      <c r="B3" s="238" t="s">
        <v>252</v>
      </c>
      <c r="C3" s="148" t="s">
        <v>251</v>
      </c>
    </row>
    <row r="4" spans="1:3" x14ac:dyDescent="0.35">
      <c r="A4" s="252" t="s">
        <v>229</v>
      </c>
      <c r="B4" s="239" t="s">
        <v>253</v>
      </c>
      <c r="C4" s="240" t="s">
        <v>254</v>
      </c>
    </row>
    <row r="5" spans="1:3" x14ac:dyDescent="0.35">
      <c r="A5" s="252" t="s">
        <v>230</v>
      </c>
      <c r="B5" s="239" t="s">
        <v>256</v>
      </c>
      <c r="C5" s="240" t="s">
        <v>254</v>
      </c>
    </row>
    <row r="6" spans="1:3" x14ac:dyDescent="0.35">
      <c r="A6" s="252" t="s">
        <v>174</v>
      </c>
      <c r="B6" s="239" t="s">
        <v>257</v>
      </c>
      <c r="C6" s="146" t="s">
        <v>259</v>
      </c>
    </row>
    <row r="7" spans="1:3" x14ac:dyDescent="0.35">
      <c r="A7" s="252" t="s">
        <v>231</v>
      </c>
      <c r="B7" s="239" t="s">
        <v>258</v>
      </c>
      <c r="C7" s="240" t="s">
        <v>254</v>
      </c>
    </row>
    <row r="8" spans="1:3" x14ac:dyDescent="0.35">
      <c r="A8" s="252" t="s">
        <v>232</v>
      </c>
      <c r="B8" s="239" t="s">
        <v>260</v>
      </c>
      <c r="C8" s="146" t="s">
        <v>261</v>
      </c>
    </row>
    <row r="9" spans="1:3" x14ac:dyDescent="0.35">
      <c r="A9" s="252" t="s">
        <v>233</v>
      </c>
      <c r="B9" s="239" t="s">
        <v>262</v>
      </c>
      <c r="C9" s="240" t="s">
        <v>254</v>
      </c>
    </row>
    <row r="10" spans="1:3" x14ac:dyDescent="0.35">
      <c r="A10" s="252" t="s">
        <v>234</v>
      </c>
      <c r="B10" s="239" t="s">
        <v>263</v>
      </c>
      <c r="C10" s="146" t="s">
        <v>261</v>
      </c>
    </row>
    <row r="11" spans="1:3" x14ac:dyDescent="0.35">
      <c r="A11" s="252" t="s">
        <v>235</v>
      </c>
      <c r="B11" s="239" t="s">
        <v>264</v>
      </c>
      <c r="C11" s="146" t="s">
        <v>261</v>
      </c>
    </row>
    <row r="12" spans="1:3" x14ac:dyDescent="0.35">
      <c r="A12" s="252" t="s">
        <v>236</v>
      </c>
      <c r="B12" s="239" t="s">
        <v>265</v>
      </c>
      <c r="C12" s="146" t="s">
        <v>261</v>
      </c>
    </row>
    <row r="13" spans="1:3" x14ac:dyDescent="0.35">
      <c r="A13" s="252" t="s">
        <v>237</v>
      </c>
      <c r="B13" s="239" t="s">
        <v>266</v>
      </c>
      <c r="C13" s="146" t="s">
        <v>261</v>
      </c>
    </row>
    <row r="14" spans="1:3" x14ac:dyDescent="0.35">
      <c r="A14" s="252" t="s">
        <v>238</v>
      </c>
      <c r="B14" s="239" t="s">
        <v>299</v>
      </c>
      <c r="C14" s="146" t="s">
        <v>267</v>
      </c>
    </row>
    <row r="15" spans="1:3" x14ac:dyDescent="0.35">
      <c r="A15" s="252" t="s">
        <v>298</v>
      </c>
      <c r="B15" s="239" t="s">
        <v>300</v>
      </c>
      <c r="C15" s="146" t="s">
        <v>261</v>
      </c>
    </row>
    <row r="16" spans="1:3" x14ac:dyDescent="0.35">
      <c r="A16" s="252" t="s">
        <v>243</v>
      </c>
      <c r="B16" s="239" t="s">
        <v>268</v>
      </c>
      <c r="C16" s="146" t="s">
        <v>269</v>
      </c>
    </row>
    <row r="17" spans="1:3" x14ac:dyDescent="0.35">
      <c r="A17" s="252" t="s">
        <v>244</v>
      </c>
      <c r="B17" s="239" t="s">
        <v>270</v>
      </c>
      <c r="C17" s="146" t="s">
        <v>271</v>
      </c>
    </row>
    <row r="18" spans="1:3" ht="29" x14ac:dyDescent="0.35">
      <c r="A18" s="252" t="s">
        <v>245</v>
      </c>
      <c r="B18" s="250" t="s">
        <v>272</v>
      </c>
      <c r="C18" s="253" t="s">
        <v>273</v>
      </c>
    </row>
    <row r="19" spans="1:3" x14ac:dyDescent="0.35">
      <c r="A19" s="252" t="s">
        <v>246</v>
      </c>
      <c r="B19" s="239" t="s">
        <v>274</v>
      </c>
      <c r="C19" s="146" t="s">
        <v>275</v>
      </c>
    </row>
    <row r="20" spans="1:3" x14ac:dyDescent="0.35">
      <c r="A20" s="252" t="s">
        <v>247</v>
      </c>
      <c r="B20" s="239" t="s">
        <v>276</v>
      </c>
      <c r="C20" s="146" t="s">
        <v>278</v>
      </c>
    </row>
    <row r="21" spans="1:3" x14ac:dyDescent="0.35">
      <c r="A21" s="252" t="s">
        <v>248</v>
      </c>
      <c r="B21" s="239" t="s">
        <v>277</v>
      </c>
      <c r="C21" s="146" t="s">
        <v>278</v>
      </c>
    </row>
  </sheetData>
  <sheetProtection password="C3D8" sheet="1" objects="1" scenarios="1"/>
  <hyperlinks>
    <hyperlink ref="A3" location="Sumarizácia!R1C1" display="Sumarizácia" xr:uid="{00000000-0004-0000-0100-000000000000}"/>
    <hyperlink ref="A4" location="'CBA - Agendové IS'!R1C1" display="CBA" xr:uid="{00000000-0004-0000-0100-000001000000}"/>
    <hyperlink ref="A5" location="'Analyza citlivosti - AgendovéIS'!R1C1" display="Analyza citlivosti" xr:uid="{00000000-0004-0000-0100-000002000000}"/>
    <hyperlink ref="A6" location="'Prínosy - Agendové IS'!R1C1" display="Prínosy" xr:uid="{00000000-0004-0000-0100-000003000000}"/>
    <hyperlink ref="A7" location="'Výdavky - Agendové IS'!R1C1" display="Výdavky" xr:uid="{00000000-0004-0000-0100-000004000000}"/>
    <hyperlink ref="A8" location="'Parametre - Agendové IS'!R1C1" display="Parametre" xr:uid="{00000000-0004-0000-0100-000005000000}"/>
    <hyperlink ref="A9" location="TCO!R1C1" display="TCO" xr:uid="{00000000-0004-0000-0100-000006000000}"/>
    <hyperlink ref="A10" location="'TCO Alt. 1 - SW'!R1C1" display="TCO Alt. 1 - SW" xr:uid="{00000000-0004-0000-0100-000007000000}"/>
    <hyperlink ref="A11" location="'TCO Alt. 1 - HW'!R1C1" display="TCO Alt. 1 - HW" xr:uid="{00000000-0004-0000-0100-000008000000}"/>
    <hyperlink ref="A12" location="'TCO Alt. 2 - SW'!R1C1" display="TCO Alt. 2 - SW" xr:uid="{00000000-0004-0000-0100-000009000000}"/>
    <hyperlink ref="A13" location="'TCO Alt. 2 - HW'!R1C1" display="TCO Alt. 2 - HW" xr:uid="{00000000-0004-0000-0100-00000A000000}"/>
    <hyperlink ref="A14" location="'Rozpočet - vývoj Aplikácií'!R1C1" display="Rozpočet - vývoj aplikácii" xr:uid="{00000000-0004-0000-0100-00000B000000}"/>
    <hyperlink ref="A16" location="'Slepý rozpočet'!R1C1" display="Slepý rozpočet" xr:uid="{00000000-0004-0000-0100-00000C000000}"/>
    <hyperlink ref="A17" location="Faktory!R1C1" display="Faktory" xr:uid="{00000000-0004-0000-0100-00000D000000}"/>
    <hyperlink ref="A18" location="'Meranie prínosov'!R1C1" display="Meranie prínosov" xr:uid="{00000000-0004-0000-0100-00000E000000}"/>
    <hyperlink ref="A19" location="'Procesné mapy'!R1C1" display="Procesné mapy" xr:uid="{00000000-0004-0000-0100-00000F000000}"/>
    <hyperlink ref="A20" location="'Procesy - AS IS'!R1C1" display="Procesy AS IS" xr:uid="{00000000-0004-0000-0100-000010000000}"/>
    <hyperlink ref="A21" location="'Procesy - TO BE'!R1C1" display="Procesy TO BE" xr:uid="{00000000-0004-0000-0100-000011000000}"/>
    <hyperlink ref="A15" location="'Rozpočet - HW a licencie'!R1C1" display="Rozpočet - HW a licencie" xr:uid="{00000000-0004-0000-0100-000012000000}"/>
  </hyperlink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CC"/>
  </sheetPr>
  <dimension ref="A1:V32"/>
  <sheetViews>
    <sheetView view="pageBreakPreview" zoomScale="60" zoomScaleNormal="100" workbookViewId="0">
      <selection activeCell="B14" sqref="B14"/>
    </sheetView>
  </sheetViews>
  <sheetFormatPr defaultColWidth="9.1796875" defaultRowHeight="14.5" x14ac:dyDescent="0.35"/>
  <cols>
    <col min="1" max="1" width="9.1796875" style="291"/>
    <col min="2" max="2" width="9.1796875" style="291" customWidth="1"/>
    <col min="3" max="3" width="32" style="291" customWidth="1"/>
    <col min="4" max="6" width="13.453125" style="291" bestFit="1" customWidth="1"/>
    <col min="7" max="7" width="11.7265625" style="291" bestFit="1" customWidth="1"/>
    <col min="8" max="8" width="19.81640625" style="291" customWidth="1"/>
    <col min="9" max="9" width="13.81640625" style="291" bestFit="1" customWidth="1"/>
    <col min="10" max="14" width="9.1796875" style="291"/>
    <col min="15" max="15" width="32.26953125" style="291" customWidth="1"/>
    <col min="16" max="18" width="15.453125" style="291" bestFit="1" customWidth="1"/>
    <col min="19" max="19" width="12.81640625" style="291" bestFit="1" customWidth="1"/>
    <col min="20" max="20" width="20.453125" style="291" customWidth="1"/>
    <col min="21" max="21" width="15.453125" style="291" bestFit="1" customWidth="1"/>
    <col min="22" max="16384" width="9.1796875" style="291"/>
  </cols>
  <sheetData>
    <row r="1" spans="1:21" ht="21.75" customHeight="1" thickBot="1" x14ac:dyDescent="0.4">
      <c r="A1" s="408" t="s">
        <v>315</v>
      </c>
      <c r="B1" s="408"/>
      <c r="C1" s="408"/>
      <c r="D1" s="290"/>
      <c r="E1" s="290"/>
      <c r="F1" s="290"/>
      <c r="G1" s="290"/>
      <c r="H1" s="290"/>
      <c r="I1" s="290"/>
      <c r="J1" s="290"/>
      <c r="K1" s="290"/>
      <c r="L1" s="290"/>
      <c r="M1" s="408" t="s">
        <v>316</v>
      </c>
      <c r="N1" s="408"/>
      <c r="O1" s="408"/>
    </row>
    <row r="2" spans="1:21" ht="29" x14ac:dyDescent="0.35">
      <c r="A2" s="409"/>
      <c r="B2" s="410"/>
      <c r="C2" s="411"/>
      <c r="D2" s="361" t="e">
        <f>#REF!</f>
        <v>#REF!</v>
      </c>
      <c r="E2" s="361" t="e">
        <f>#REF!</f>
        <v>#REF!</v>
      </c>
      <c r="F2" s="361" t="e">
        <f>#REF!</f>
        <v>#REF!</v>
      </c>
      <c r="G2" s="362" t="e">
        <f>#REF!</f>
        <v>#REF!</v>
      </c>
      <c r="H2" s="364" t="s">
        <v>308</v>
      </c>
      <c r="I2" s="363" t="s">
        <v>91</v>
      </c>
      <c r="M2" s="409"/>
      <c r="N2" s="410"/>
      <c r="O2" s="411"/>
      <c r="P2" s="361" t="e">
        <f>D2</f>
        <v>#REF!</v>
      </c>
      <c r="Q2" s="361" t="e">
        <f>E2</f>
        <v>#REF!</v>
      </c>
      <c r="R2" s="361" t="e">
        <f>F2</f>
        <v>#REF!</v>
      </c>
      <c r="S2" s="362" t="e">
        <f>G2</f>
        <v>#REF!</v>
      </c>
      <c r="T2" s="364" t="s">
        <v>308</v>
      </c>
      <c r="U2" s="363" t="s">
        <v>91</v>
      </c>
    </row>
    <row r="3" spans="1:21" x14ac:dyDescent="0.35">
      <c r="A3" s="257" t="s">
        <v>318</v>
      </c>
      <c r="B3" s="258"/>
      <c r="C3" s="259"/>
      <c r="D3" s="260" t="e">
        <f>D4+D5+D9+D13+D14</f>
        <v>#REF!</v>
      </c>
      <c r="E3" s="260" t="e">
        <f>E4+E5+E9+E13+E14</f>
        <v>#REF!</v>
      </c>
      <c r="F3" s="260" t="e">
        <f>F4+F5+F9+F13+F14</f>
        <v>#REF!</v>
      </c>
      <c r="G3" s="261" t="e">
        <f>G4+G5+G9+G13+G14</f>
        <v>#REF!</v>
      </c>
      <c r="H3" s="260">
        <f>H5+H9+H13+H14</f>
        <v>0</v>
      </c>
      <c r="I3" s="292" t="e">
        <f>SUM(D3:H3)</f>
        <v>#REF!</v>
      </c>
      <c r="M3" s="257" t="s">
        <v>318</v>
      </c>
      <c r="N3" s="258"/>
      <c r="O3" s="259"/>
      <c r="P3" s="260" t="e">
        <f>P4+P5+P9+P13+P14</f>
        <v>#REF!</v>
      </c>
      <c r="Q3" s="260" t="e">
        <f>Q4+Q5+Q9+Q13+Q14</f>
        <v>#REF!</v>
      </c>
      <c r="R3" s="260" t="e">
        <f>R4+R5+R9+R13+R14</f>
        <v>#REF!</v>
      </c>
      <c r="S3" s="261" t="e">
        <f>S4+S5+S9+S13+S14</f>
        <v>#REF!</v>
      </c>
      <c r="T3" s="260">
        <f>T5+T9+T13+T14</f>
        <v>0</v>
      </c>
      <c r="U3" s="292" t="e">
        <f>SUM(P3:T3)</f>
        <v>#REF!</v>
      </c>
    </row>
    <row r="4" spans="1:21" x14ac:dyDescent="0.35">
      <c r="A4" s="262"/>
      <c r="B4" s="263" t="s">
        <v>55</v>
      </c>
      <c r="C4" s="264"/>
      <c r="D4" s="316" t="e">
        <f>#REF!+NPV(Faktory!$D$5,#REF!)</f>
        <v>#REF!</v>
      </c>
      <c r="E4" s="316" t="e">
        <f>#REF!+NPV(Faktory!$D$5,#REF!)</f>
        <v>#REF!</v>
      </c>
      <c r="F4" s="316" t="e">
        <f>#REF!+NPV(Faktory!$D$5,#REF!)</f>
        <v>#REF!</v>
      </c>
      <c r="G4" s="317" t="e">
        <f>#REF!+NPV(Faktory!$D$5,#REF!)</f>
        <v>#REF!</v>
      </c>
      <c r="H4" s="367" t="s">
        <v>181</v>
      </c>
      <c r="I4" s="318" t="e">
        <f>SUM(D4:H4)</f>
        <v>#REF!</v>
      </c>
      <c r="M4" s="262"/>
      <c r="N4" s="263" t="s">
        <v>55</v>
      </c>
      <c r="O4" s="264"/>
      <c r="P4" s="316" t="e">
        <f>SUM(#REF!)</f>
        <v>#REF!</v>
      </c>
      <c r="Q4" s="316" t="e">
        <f>SUM(#REF!)</f>
        <v>#REF!</v>
      </c>
      <c r="R4" s="316" t="e">
        <f>SUM(#REF!)</f>
        <v>#REF!</v>
      </c>
      <c r="S4" s="317" t="e">
        <f>SUM(#REF!)</f>
        <v>#REF!</v>
      </c>
      <c r="T4" s="367" t="s">
        <v>181</v>
      </c>
      <c r="U4" s="318" t="e">
        <f>SUM(P4:T4)</f>
        <v>#REF!</v>
      </c>
    </row>
    <row r="5" spans="1:21" x14ac:dyDescent="0.35">
      <c r="A5" s="262"/>
      <c r="B5" s="263" t="s">
        <v>179</v>
      </c>
      <c r="C5" s="264"/>
      <c r="D5" s="316">
        <f>SUM(D6:D8)</f>
        <v>240000</v>
      </c>
      <c r="E5" s="316">
        <f>SUM(E6:E8)</f>
        <v>460407.61904761905</v>
      </c>
      <c r="F5" s="316">
        <f>SUM(F6:F8)</f>
        <v>0</v>
      </c>
      <c r="G5" s="317">
        <f>SUM(G6:G8)</f>
        <v>0</v>
      </c>
      <c r="H5" s="316">
        <f>SUM(H6:H8)</f>
        <v>0</v>
      </c>
      <c r="I5" s="318">
        <f>SUM(D5:H5)</f>
        <v>700407.61904761905</v>
      </c>
      <c r="M5" s="262"/>
      <c r="N5" s="263" t="s">
        <v>179</v>
      </c>
      <c r="O5" s="264"/>
      <c r="P5" s="316">
        <f>SUM(P6:P8)</f>
        <v>240000</v>
      </c>
      <c r="Q5" s="316">
        <f>SUM(Q6:Q8)</f>
        <v>478428</v>
      </c>
      <c r="R5" s="316">
        <f>SUM(R6:R8)</f>
        <v>0</v>
      </c>
      <c r="S5" s="317">
        <f>SUM(S6:S8)</f>
        <v>0</v>
      </c>
      <c r="T5" s="316">
        <f>SUM(T6+T7)</f>
        <v>0</v>
      </c>
      <c r="U5" s="318">
        <f>SUM(P5:T5)</f>
        <v>718428</v>
      </c>
    </row>
    <row r="6" spans="1:21" x14ac:dyDescent="0.35">
      <c r="A6" s="265"/>
      <c r="B6" s="266"/>
      <c r="C6" s="267" t="s">
        <v>93</v>
      </c>
      <c r="D6" s="319">
        <f>('TCO TO BE- SW'!F26+NPV(Faktory!$D$5,'TCO TO BE- SW'!F27:F35)+'TCO TO BE- SW'!F36+NPV(Faktory!$D$5,'TCO TO BE- SW'!F37:F45)+'TCO TO BE- SW'!F46+NPV(Faktory!$D$5,'TCO TO BE- SW'!F47:F55))</f>
        <v>240000</v>
      </c>
      <c r="E6" s="319">
        <f>('TCO TO BE- SW'!G26+NPV(Faktory!$D$5,'TCO TO BE- SW'!G27:G35)+'TCO TO BE- SW'!G36+NPV(Faktory!$D$5,'TCO TO BE- SW'!G37:G45)+'TCO TO BE- SW'!G46+NPV(Faktory!$D$5,'TCO TO BE- SW'!G47:G55))</f>
        <v>460407.61904761905</v>
      </c>
      <c r="F6" s="319">
        <f>('TCO TO BE- SW'!H26+NPV(Faktory!$D$5,'TCO TO BE- SW'!H27:H35)+'TCO TO BE- SW'!H36+NPV(Faktory!$D$5,'TCO TO BE- SW'!H37:H45)+'TCO TO BE- SW'!H46+NPV(Faktory!$D$5,'TCO TO BE- SW'!H47:H55))</f>
        <v>0</v>
      </c>
      <c r="G6" s="319">
        <f>('TCO TO BE- SW'!I26+NPV(Faktory!$D$5,'TCO TO BE- SW'!I27:I35)+'TCO TO BE- SW'!I36+NPV(Faktory!$D$5,'TCO TO BE- SW'!I37:I45)+'TCO TO BE- SW'!I46+NPV(Faktory!$D$5,'TCO TO BE- SW'!I47:I55))</f>
        <v>0</v>
      </c>
      <c r="H6" s="319">
        <f>('TCO TO BE- SW'!J26+NPV(Faktory!$D$5,'TCO TO BE- SW'!J27:J35)+'TCO TO BE- SW'!J36+NPV(Faktory!$D$5,'TCO TO BE- SW'!J37:J45)+'TCO TO BE- SW'!J46+NPV(Faktory!$D$5,'TCO TO BE- SW'!J47:J55))</f>
        <v>0</v>
      </c>
      <c r="I6" s="321">
        <f>SUM(D6:H6)</f>
        <v>700407.61904761905</v>
      </c>
      <c r="M6" s="265"/>
      <c r="N6" s="266"/>
      <c r="O6" s="267" t="s">
        <v>93</v>
      </c>
      <c r="P6" s="319">
        <f>'TCO TO BE- SW'!F25</f>
        <v>240000</v>
      </c>
      <c r="Q6" s="319">
        <f>'TCO TO BE- SW'!G25</f>
        <v>478428</v>
      </c>
      <c r="R6" s="319">
        <f>'TCO TO BE- SW'!H25</f>
        <v>0</v>
      </c>
      <c r="S6" s="319">
        <f>'TCO TO BE- SW'!I25</f>
        <v>0</v>
      </c>
      <c r="T6" s="319">
        <f>'TCO TO BE- SW'!J25</f>
        <v>0</v>
      </c>
      <c r="U6" s="321">
        <f>SUM(P6:T6)</f>
        <v>718428</v>
      </c>
    </row>
    <row r="7" spans="1:21" x14ac:dyDescent="0.35">
      <c r="A7" s="265"/>
      <c r="B7" s="266"/>
      <c r="C7" s="267" t="s">
        <v>54</v>
      </c>
      <c r="D7" s="319">
        <f>('TCO TO BE- SW'!F5+NPV(Faktory!$D$5,'TCO TO BE- SW'!F6:F14)+'TCO TO BE- SW'!F15+NPV(Faktory!$D$5,'TCO TO BE- SW'!F16:F24))</f>
        <v>0</v>
      </c>
      <c r="E7" s="319">
        <f>('TCO TO BE- SW'!G5+NPV(Faktory!$D$5,'TCO TO BE- SW'!G6:G14)+'TCO TO BE- SW'!G15+NPV(Faktory!$D$5,'TCO TO BE- SW'!G16:G24))</f>
        <v>0</v>
      </c>
      <c r="F7" s="319">
        <f>('TCO TO BE- SW'!H5+NPV(Faktory!$D$5,'TCO TO BE- SW'!H6:H14)+'TCO TO BE- SW'!H15+NPV(Faktory!$D$5,'TCO TO BE- SW'!H16:H24))</f>
        <v>0</v>
      </c>
      <c r="G7" s="319">
        <f>('TCO TO BE- SW'!I5+NPV(Faktory!$D$5,'TCO TO BE- SW'!I6:I14)+'TCO TO BE- SW'!I15+NPV(Faktory!$D$5,'TCO TO BE- SW'!I16:I24))</f>
        <v>0</v>
      </c>
      <c r="H7" s="319">
        <f>('TCO TO BE- SW'!J5+NPV(Faktory!$D$5,'TCO TO BE- SW'!J6:J14)+'TCO TO BE- SW'!J15+NPV(Faktory!$D$5,'TCO TO BE- SW'!J16:J24))</f>
        <v>0</v>
      </c>
      <c r="I7" s="321">
        <f>SUM(D7:H7)</f>
        <v>0</v>
      </c>
      <c r="M7" s="265"/>
      <c r="N7" s="266"/>
      <c r="O7" s="267" t="s">
        <v>54</v>
      </c>
      <c r="P7" s="319">
        <f>'TCO TO BE- SW'!F4</f>
        <v>0</v>
      </c>
      <c r="Q7" s="319">
        <f>'TCO TO BE- SW'!G4</f>
        <v>0</v>
      </c>
      <c r="R7" s="319">
        <f>'TCO TO BE- SW'!H4</f>
        <v>0</v>
      </c>
      <c r="S7" s="319">
        <f>'TCO TO BE- SW'!I4</f>
        <v>0</v>
      </c>
      <c r="T7" s="319">
        <f>'TCO TO BE- SW'!J4</f>
        <v>0</v>
      </c>
      <c r="U7" s="321">
        <f>SUM(P7:T7)</f>
        <v>0</v>
      </c>
    </row>
    <row r="8" spans="1:21" x14ac:dyDescent="0.35">
      <c r="A8" s="265"/>
      <c r="B8" s="266"/>
      <c r="C8" s="267" t="s">
        <v>53</v>
      </c>
      <c r="D8" s="319">
        <f>('TCO TO BE - HW'!F4+NPV(Faktory!$D$5,'TCO TO BE - HW'!F5:F13)+'TCO TO BE - HW'!F14+NPV(Faktory!$D$5,'TCO TO BE - HW'!F15:F23)+'TCO TO BE - HW'!F24+NPV(Faktory!$D$5,'TCO TO BE - HW'!F25:F33))</f>
        <v>0</v>
      </c>
      <c r="E8" s="319">
        <f>('TCO TO BE - HW'!G4+NPV(Faktory!$D$5,'TCO TO BE - HW'!G5:G13)+'TCO TO BE - HW'!G14+NPV(Faktory!$D$5,'TCO TO BE - HW'!G15:G23)+'TCO TO BE - HW'!G24+NPV(Faktory!$D$5,'TCO TO BE - HW'!G25:G33))</f>
        <v>0</v>
      </c>
      <c r="F8" s="319">
        <f>('TCO TO BE - HW'!H4+NPV(Faktory!$D$5,'TCO TO BE - HW'!H5:H13)+'TCO TO BE - HW'!H14+NPV(Faktory!$D$5,'TCO TO BE - HW'!H15:H23)+'TCO TO BE - HW'!H24+NPV(Faktory!$D$5,'TCO TO BE - HW'!H25:H33))</f>
        <v>0</v>
      </c>
      <c r="G8" s="319">
        <f>('TCO TO BE - HW'!I4+NPV(Faktory!$D$5,'TCO TO BE - HW'!I5:I13)+'TCO TO BE - HW'!I14+NPV(Faktory!$D$5,'TCO TO BE - HW'!I15:I23)+'TCO TO BE - HW'!I24+NPV(Faktory!$D$5,'TCO TO BE - HW'!I25:I33))</f>
        <v>0</v>
      </c>
      <c r="H8" s="322" t="s">
        <v>181</v>
      </c>
      <c r="I8" s="321">
        <f t="shared" ref="I8:I17" si="0">SUM(D8:G8)</f>
        <v>0</v>
      </c>
      <c r="M8" s="265"/>
      <c r="N8" s="266"/>
      <c r="O8" s="267" t="s">
        <v>53</v>
      </c>
      <c r="P8" s="319">
        <f>'TCO TO BE - HW'!F3</f>
        <v>0</v>
      </c>
      <c r="Q8" s="319">
        <f>'TCO TO BE - HW'!G3</f>
        <v>0</v>
      </c>
      <c r="R8" s="319">
        <f>'TCO TO BE - HW'!H3</f>
        <v>0</v>
      </c>
      <c r="S8" s="319">
        <f>'TCO TO BE - HW'!I3</f>
        <v>0</v>
      </c>
      <c r="T8" s="322" t="s">
        <v>181</v>
      </c>
      <c r="U8" s="321">
        <f t="shared" ref="U8:U23" si="1">SUM(P8:S8)</f>
        <v>0</v>
      </c>
    </row>
    <row r="9" spans="1:21" x14ac:dyDescent="0.35">
      <c r="A9" s="262"/>
      <c r="B9" s="263" t="s">
        <v>180</v>
      </c>
      <c r="C9" s="264"/>
      <c r="D9" s="316">
        <f>SUM(D10:D12)</f>
        <v>198948.93598360723</v>
      </c>
      <c r="E9" s="316">
        <f>SUM(E10:E12)</f>
        <v>184663.22169789296</v>
      </c>
      <c r="F9" s="316">
        <f>SUM(F10:F12)</f>
        <v>0</v>
      </c>
      <c r="G9" s="317">
        <f>SUM(G10:G12)</f>
        <v>0</v>
      </c>
      <c r="H9" s="316">
        <f>SUM(H10:H12)</f>
        <v>0</v>
      </c>
      <c r="I9" s="318">
        <f>SUM(D9:H9)</f>
        <v>383612.15768150019</v>
      </c>
      <c r="M9" s="262"/>
      <c r="N9" s="263" t="s">
        <v>180</v>
      </c>
      <c r="O9" s="264"/>
      <c r="P9" s="316">
        <f>SUM(P10:P12)</f>
        <v>255000</v>
      </c>
      <c r="Q9" s="316">
        <f>SUM(Q10:Q12)</f>
        <v>240000</v>
      </c>
      <c r="R9" s="316">
        <f>SUM(R10:R12)</f>
        <v>0</v>
      </c>
      <c r="S9" s="317">
        <f>SUM(S10:S12)</f>
        <v>0</v>
      </c>
      <c r="T9" s="316">
        <f>SUM(T10+T11)</f>
        <v>0</v>
      </c>
      <c r="U9" s="318">
        <f>SUM(P9:T9)</f>
        <v>495000</v>
      </c>
    </row>
    <row r="10" spans="1:21" x14ac:dyDescent="0.35">
      <c r="A10" s="265"/>
      <c r="B10" s="266"/>
      <c r="C10" s="267" t="s">
        <v>93</v>
      </c>
      <c r="D10" s="319">
        <f>('TCO TO BE- SW'!F79+NPV(Faktory!$D$5,'TCO TO BE- SW'!F80:F88)+'TCO TO BE- SW'!F89+NPV(Faktory!$D$5,'TCO TO BE- SW'!F90:F98)+'TCO TO BE- SW'!F99+NPV(Faktory!$D$5,'TCO TO BE- SW'!F100:F108)+'TCO TO BE- SW'!F109+NPV(Faktory!$D$5,'TCO TO BE- SW'!F110:F118)+'TCO TO BE- SW'!F119+NPV(Faktory!$D$5,'TCO TO BE- SW'!F120:F128))</f>
        <v>198948.93598360723</v>
      </c>
      <c r="E10" s="319">
        <f>('TCO TO BE- SW'!G79+NPV(Faktory!$D$5,'TCO TO BE- SW'!G80:G88)+'TCO TO BE- SW'!G89+NPV(Faktory!$D$5,'TCO TO BE- SW'!G90:G98)+'TCO TO BE- SW'!G99+NPV(Faktory!$D$5,'TCO TO BE- SW'!G100:G108)+'TCO TO BE- SW'!G109+NPV(Faktory!$D$5,'TCO TO BE- SW'!G110:G118)+'TCO TO BE- SW'!G119+NPV(Faktory!$D$5,'TCO TO BE- SW'!G120:G128))</f>
        <v>184663.22169789296</v>
      </c>
      <c r="F10" s="319">
        <f>('TCO TO BE- SW'!H79+NPV(Faktory!$D$5,'TCO TO BE- SW'!H80:H88)+'TCO TO BE- SW'!H89+NPV(Faktory!$D$5,'TCO TO BE- SW'!H90:H98)+'TCO TO BE- SW'!H99+NPV(Faktory!$D$5,'TCO TO BE- SW'!H100:H108)+'TCO TO BE- SW'!H109+NPV(Faktory!$D$5,'TCO TO BE- SW'!H110:H118)+'TCO TO BE- SW'!H119+NPV(Faktory!$D$5,'TCO TO BE- SW'!H120:H128))</f>
        <v>0</v>
      </c>
      <c r="G10" s="319">
        <f>('TCO TO BE- SW'!I79+NPV(Faktory!$D$5,'TCO TO BE- SW'!I80:I88)+'TCO TO BE- SW'!I89+NPV(Faktory!$D$5,'TCO TO BE- SW'!I90:I98)+'TCO TO BE- SW'!I99+NPV(Faktory!$D$5,'TCO TO BE- SW'!I100:I108)+'TCO TO BE- SW'!I109+NPV(Faktory!$D$5,'TCO TO BE- SW'!I110:I118)+'TCO TO BE- SW'!I119+NPV(Faktory!$D$5,'TCO TO BE- SW'!I120:I128))</f>
        <v>0</v>
      </c>
      <c r="H10" s="319">
        <f>('TCO TO BE- SW'!J79+NPV(Faktory!$D$5,'TCO TO BE- SW'!J80:J88)+'TCO TO BE- SW'!J89+NPV(Faktory!$D$5,'TCO TO BE- SW'!J90:J98)+'TCO TO BE- SW'!J99+NPV(Faktory!$D$5,'TCO TO BE- SW'!J100:J108)+'TCO TO BE- SW'!J109+NPV(Faktory!$D$5,'TCO TO BE- SW'!J110:J118)+'TCO TO BE- SW'!J119+NPV(Faktory!$D$5,'TCO TO BE- SW'!J120:J128))</f>
        <v>0</v>
      </c>
      <c r="I10" s="321">
        <f>SUM(D10:H10)</f>
        <v>383612.15768150019</v>
      </c>
      <c r="M10" s="265"/>
      <c r="N10" s="266"/>
      <c r="O10" s="267" t="s">
        <v>93</v>
      </c>
      <c r="P10" s="319">
        <f>'TCO TO BE- SW'!F78</f>
        <v>255000</v>
      </c>
      <c r="Q10" s="319">
        <f>'TCO TO BE- SW'!G78</f>
        <v>240000</v>
      </c>
      <c r="R10" s="319">
        <f>'TCO TO BE- SW'!H78</f>
        <v>0</v>
      </c>
      <c r="S10" s="319">
        <f>'TCO TO BE- SW'!I78</f>
        <v>0</v>
      </c>
      <c r="T10" s="319">
        <f>'TCO TO BE- SW'!J78</f>
        <v>0</v>
      </c>
      <c r="U10" s="321">
        <f>SUM(P10:T10)</f>
        <v>495000</v>
      </c>
    </row>
    <row r="11" spans="1:21" x14ac:dyDescent="0.35">
      <c r="A11" s="265"/>
      <c r="B11" s="266"/>
      <c r="C11" s="267" t="s">
        <v>54</v>
      </c>
      <c r="D11" s="319">
        <f>('TCO TO BE- SW'!F58+NPV(Faktory!$D$5,'TCO TO BE- SW'!F59:F67)+'TCO TO BE- SW'!F68+NPV(Faktory!$D$5,'TCO TO BE- SW'!F69:F77))</f>
        <v>0</v>
      </c>
      <c r="E11" s="319">
        <f>('TCO TO BE- SW'!G58+NPV(Faktory!$D$5,'TCO TO BE- SW'!G59:G67)+'TCO TO BE- SW'!G68+NPV(Faktory!$D$5,'TCO TO BE- SW'!G69:G77))</f>
        <v>0</v>
      </c>
      <c r="F11" s="319">
        <f>('TCO TO BE- SW'!H58+NPV(Faktory!$D$5,'TCO TO BE- SW'!H59:H67)+'TCO TO BE- SW'!H68+NPV(Faktory!$D$5,'TCO TO BE- SW'!H69:H77))</f>
        <v>0</v>
      </c>
      <c r="G11" s="319">
        <f>('TCO TO BE- SW'!I58+NPV(Faktory!$D$5,'TCO TO BE- SW'!I59:I67)+'TCO TO BE- SW'!I68+NPV(Faktory!$D$5,'TCO TO BE- SW'!I69:I77))</f>
        <v>0</v>
      </c>
      <c r="H11" s="319">
        <f>('TCO TO BE- SW'!J58+NPV(Faktory!$D$5,'TCO TO BE- SW'!J59:J67)+'TCO TO BE- SW'!J68+NPV(Faktory!$D$5,'TCO TO BE- SW'!J69:J77))</f>
        <v>0</v>
      </c>
      <c r="I11" s="321">
        <f>SUM(D11:H11)</f>
        <v>0</v>
      </c>
      <c r="M11" s="265"/>
      <c r="N11" s="266"/>
      <c r="O11" s="267" t="s">
        <v>54</v>
      </c>
      <c r="P11" s="319">
        <f>'TCO TO BE- SW'!F57</f>
        <v>0</v>
      </c>
      <c r="Q11" s="319">
        <f>'TCO TO BE- SW'!G57</f>
        <v>0</v>
      </c>
      <c r="R11" s="319">
        <f>'TCO TO BE- SW'!H57</f>
        <v>0</v>
      </c>
      <c r="S11" s="319">
        <f>'TCO TO BE- SW'!I57</f>
        <v>0</v>
      </c>
      <c r="T11" s="319">
        <f>'TCO TO BE- SW'!J57</f>
        <v>0</v>
      </c>
      <c r="U11" s="321">
        <f>SUM(P11:T11)</f>
        <v>0</v>
      </c>
    </row>
    <row r="12" spans="1:21" x14ac:dyDescent="0.35">
      <c r="A12" s="265"/>
      <c r="B12" s="266"/>
      <c r="C12" s="267" t="s">
        <v>53</v>
      </c>
      <c r="D12" s="319">
        <f>('TCO TO BE - HW'!F35+NPV(Faktory!$D$5,'TCO TO BE - HW'!F36:F44)+'TCO TO BE - HW'!F45+NPV(Faktory!$D$5,'TCO TO BE - HW'!F46:F54)+'TCO TO BE - HW'!F55+NPV(Faktory!$D$5,'TCO TO BE - HW'!F56:F64)+'TCO TO BE - HW'!F65+NPV(Faktory!$D$5,'TCO TO BE - HW'!F66:F74)+'TCO TO BE - HW'!F75+NPV(Faktory!$D$5,'TCO TO BE - HW'!F76:F84))</f>
        <v>0</v>
      </c>
      <c r="E12" s="319">
        <f>('TCO TO BE - HW'!G35+NPV(Faktory!$D$5,'TCO TO BE - HW'!G36:G44)+'TCO TO BE - HW'!G45+NPV(Faktory!$D$5,'TCO TO BE - HW'!G46:G54)+'TCO TO BE - HW'!G55+NPV(Faktory!$D$5,'TCO TO BE - HW'!G56:G64)+'TCO TO BE - HW'!G65+NPV(Faktory!$D$5,'TCO TO BE - HW'!G66:G74)+'TCO TO BE - HW'!G75+NPV(Faktory!$D$5,'TCO TO BE - HW'!G76:G84))</f>
        <v>0</v>
      </c>
      <c r="F12" s="319">
        <f>('TCO TO BE - HW'!H35+NPV(Faktory!$D$5,'TCO TO BE - HW'!H36:H44)+'TCO TO BE - HW'!H45+NPV(Faktory!$D$5,'TCO TO BE - HW'!H46:H54)+'TCO TO BE - HW'!H55+NPV(Faktory!$D$5,'TCO TO BE - HW'!H56:H64)+'TCO TO BE - HW'!H65+NPV(Faktory!$D$5,'TCO TO BE - HW'!H66:H74)+'TCO TO BE - HW'!H75+NPV(Faktory!$D$5,'TCO TO BE - HW'!H76:H84))</f>
        <v>0</v>
      </c>
      <c r="G12" s="319">
        <f>('TCO TO BE - HW'!I35+NPV(Faktory!$D$5,'TCO TO BE - HW'!I36:I44)+'TCO TO BE - HW'!I45+NPV(Faktory!$D$5,'TCO TO BE - HW'!I46:I54)+'TCO TO BE - HW'!I55+NPV(Faktory!$D$5,'TCO TO BE - HW'!I56:I64)+'TCO TO BE - HW'!I65+NPV(Faktory!$D$5,'TCO TO BE - HW'!I66:I74)+'TCO TO BE - HW'!I75+NPV(Faktory!$D$5,'TCO TO BE - HW'!I76:I84))</f>
        <v>0</v>
      </c>
      <c r="H12" s="322" t="s">
        <v>181</v>
      </c>
      <c r="I12" s="321">
        <f t="shared" si="0"/>
        <v>0</v>
      </c>
      <c r="M12" s="265"/>
      <c r="N12" s="266"/>
      <c r="O12" s="267" t="s">
        <v>53</v>
      </c>
      <c r="P12" s="319">
        <f>'TCO TO BE - HW'!F34</f>
        <v>0</v>
      </c>
      <c r="Q12" s="319">
        <f>'TCO TO BE - HW'!G34</f>
        <v>0</v>
      </c>
      <c r="R12" s="319">
        <f>'TCO TO BE - HW'!H34</f>
        <v>0</v>
      </c>
      <c r="S12" s="319">
        <f>'TCO TO BE - HW'!I34</f>
        <v>0</v>
      </c>
      <c r="T12" s="322" t="s">
        <v>181</v>
      </c>
      <c r="U12" s="321">
        <f t="shared" si="1"/>
        <v>0</v>
      </c>
    </row>
    <row r="13" spans="1:21" x14ac:dyDescent="0.35">
      <c r="A13" s="265"/>
      <c r="B13" s="263" t="s">
        <v>279</v>
      </c>
      <c r="C13" s="264"/>
      <c r="D13" s="370">
        <f>'TCO TO BE- SW'!F130+NPV(0.05,'TCO TO BE- SW'!F131:F139)+'TCO TO BE- SW'!F140+NPV(0.05,'TCO TO BE- SW'!F141:F149)</f>
        <v>25600</v>
      </c>
      <c r="E13" s="370">
        <f>'TCO TO BE- SW'!G130+NPV(0.05,'TCO TO BE- SW'!G131:G139)+'TCO TO BE- SW'!G140+NPV(0.05,'TCO TO BE- SW'!G141:G149)</f>
        <v>28190.476190476191</v>
      </c>
      <c r="F13" s="370">
        <f>'TCO TO BE- SW'!H130+NPV(0.05,'TCO TO BE- SW'!H131:H139)+'TCO TO BE- SW'!H140+NPV(0.05,'TCO TO BE- SW'!H141:H149)</f>
        <v>0</v>
      </c>
      <c r="G13" s="371">
        <f>'TCO TO BE- SW'!I130+NPV(0.05,'TCO TO BE- SW'!I131:I139)+'TCO TO BE- SW'!I140+NPV(0.05,'TCO TO BE- SW'!I141:I149)</f>
        <v>0</v>
      </c>
      <c r="H13" s="370">
        <f>'TCO TO BE- SW'!J130+NPV(0.05,'TCO TO BE- SW'!J131:J139)+'TCO TO BE- SW'!J140+NPV(0.05,'TCO TO BE- SW'!J141:J149)</f>
        <v>0</v>
      </c>
      <c r="I13" s="318">
        <f>SUM(D13:H13)</f>
        <v>53790.476190476191</v>
      </c>
      <c r="M13" s="265"/>
      <c r="N13" s="263" t="s">
        <v>279</v>
      </c>
      <c r="O13" s="264"/>
      <c r="P13" s="370">
        <f>'TCO TO BE- SW'!F129</f>
        <v>25600</v>
      </c>
      <c r="Q13" s="370">
        <f>'TCO TO BE- SW'!G129</f>
        <v>29600</v>
      </c>
      <c r="R13" s="370">
        <f>'TCO TO BE- SW'!H129</f>
        <v>0</v>
      </c>
      <c r="S13" s="371">
        <f>'TCO TO BE- SW'!I129</f>
        <v>0</v>
      </c>
      <c r="T13" s="370">
        <f>'TCO TO BE- SW'!J129</f>
        <v>0</v>
      </c>
      <c r="U13" s="318">
        <f>SUM(P13:T13)</f>
        <v>55200</v>
      </c>
    </row>
    <row r="14" spans="1:21" x14ac:dyDescent="0.35">
      <c r="A14" s="265"/>
      <c r="B14" s="263" t="s">
        <v>309</v>
      </c>
      <c r="C14" s="264"/>
      <c r="D14" s="370">
        <f>'TCO TO BE- SW'!F151+NPV(0.05,'TCO TO BE- SW'!F152:F160)+'TCO TO BE- SW'!F161+NPV(0.05,'TCO TO BE- SW'!F162:F170)</f>
        <v>0</v>
      </c>
      <c r="E14" s="370">
        <f>'TCO TO BE- SW'!G151+NPV(0.05,'TCO TO BE- SW'!G152:G160)+'TCO TO BE- SW'!G161+NPV(0.05,'TCO TO BE- SW'!G162:G170)</f>
        <v>0</v>
      </c>
      <c r="F14" s="370">
        <f>'TCO TO BE- SW'!H151+NPV(0.05,'TCO TO BE- SW'!H152:H160)+'TCO TO BE- SW'!H161+NPV(0.05,'TCO TO BE- SW'!H162:H170)</f>
        <v>0</v>
      </c>
      <c r="G14" s="371">
        <f>'TCO TO BE- SW'!I151+NPV(0.05,'TCO TO BE- SW'!I152:I160)+'TCO TO BE- SW'!I161+NPV(0.05,'TCO TO BE- SW'!I162:I170)</f>
        <v>0</v>
      </c>
      <c r="H14" s="370">
        <f>'TCO TO BE- SW'!J151+NPV(0.05,'TCO TO BE- SW'!J152:J160)+'TCO TO BE- SW'!J161+NPV(0.05,'TCO TO BE- SW'!J162:J170)</f>
        <v>0</v>
      </c>
      <c r="I14" s="318">
        <f>SUM(D14:H14)</f>
        <v>0</v>
      </c>
      <c r="M14" s="265"/>
      <c r="N14" s="263" t="s">
        <v>309</v>
      </c>
      <c r="O14" s="264"/>
      <c r="P14" s="370">
        <f>'TCO TO BE- SW'!F150</f>
        <v>0</v>
      </c>
      <c r="Q14" s="370">
        <f>'TCO TO BE- SW'!G150</f>
        <v>0</v>
      </c>
      <c r="R14" s="370">
        <f>'TCO TO BE- SW'!H150</f>
        <v>0</v>
      </c>
      <c r="S14" s="371">
        <f>'TCO TO BE- SW'!I150</f>
        <v>0</v>
      </c>
      <c r="T14" s="370">
        <f>'TCO TO BE- SW'!J150</f>
        <v>0</v>
      </c>
      <c r="U14" s="318">
        <f>SUM(P14:T14)</f>
        <v>0</v>
      </c>
    </row>
    <row r="15" spans="1:21" x14ac:dyDescent="0.35">
      <c r="A15" s="257" t="s">
        <v>174</v>
      </c>
      <c r="B15" s="258"/>
      <c r="C15" s="259"/>
      <c r="D15" s="313" t="e">
        <f>D16+D19</f>
        <v>#REF!</v>
      </c>
      <c r="E15" s="313" t="e">
        <f>E16+E19</f>
        <v>#REF!</v>
      </c>
      <c r="F15" s="313" t="e">
        <f>F16+F19</f>
        <v>#REF!</v>
      </c>
      <c r="G15" s="314" t="e">
        <f>G16+G19</f>
        <v>#REF!</v>
      </c>
      <c r="H15" s="369" t="s">
        <v>181</v>
      </c>
      <c r="I15" s="315" t="e">
        <f t="shared" si="0"/>
        <v>#REF!</v>
      </c>
      <c r="M15" s="257" t="s">
        <v>174</v>
      </c>
      <c r="N15" s="258"/>
      <c r="O15" s="259"/>
      <c r="P15" s="260" t="e">
        <f>P16+P19</f>
        <v>#REF!</v>
      </c>
      <c r="Q15" s="260" t="e">
        <f>Q16+Q19</f>
        <v>#REF!</v>
      </c>
      <c r="R15" s="260" t="e">
        <f>R16+R19</f>
        <v>#REF!</v>
      </c>
      <c r="S15" s="261" t="e">
        <f>S16+S19</f>
        <v>#REF!</v>
      </c>
      <c r="T15" s="369" t="s">
        <v>181</v>
      </c>
      <c r="U15" s="292" t="e">
        <f t="shared" si="1"/>
        <v>#REF!</v>
      </c>
    </row>
    <row r="16" spans="1:21" x14ac:dyDescent="0.35">
      <c r="A16" s="262"/>
      <c r="B16" s="263" t="s">
        <v>16</v>
      </c>
      <c r="C16" s="264"/>
      <c r="D16" s="316" t="e">
        <f>D17+D18</f>
        <v>#REF!</v>
      </c>
      <c r="E16" s="316" t="e">
        <f>E17+E18</f>
        <v>#REF!</v>
      </c>
      <c r="F16" s="316" t="e">
        <f>F17+F18</f>
        <v>#REF!</v>
      </c>
      <c r="G16" s="317" t="e">
        <f>G17+G18</f>
        <v>#REF!</v>
      </c>
      <c r="H16" s="367" t="s">
        <v>181</v>
      </c>
      <c r="I16" s="318" t="e">
        <f t="shared" si="0"/>
        <v>#REF!</v>
      </c>
      <c r="M16" s="262"/>
      <c r="N16" s="263" t="s">
        <v>16</v>
      </c>
      <c r="O16" s="264"/>
      <c r="P16" s="316" t="e">
        <f>P17+P18</f>
        <v>#REF!</v>
      </c>
      <c r="Q16" s="316" t="e">
        <f>Q17+Q18</f>
        <v>#REF!</v>
      </c>
      <c r="R16" s="316" t="e">
        <f>R17+R18</f>
        <v>#REF!</v>
      </c>
      <c r="S16" s="317" t="e">
        <f>S17+S18</f>
        <v>#REF!</v>
      </c>
      <c r="T16" s="367" t="s">
        <v>181</v>
      </c>
      <c r="U16" s="318" t="e">
        <f t="shared" si="1"/>
        <v>#REF!</v>
      </c>
    </row>
    <row r="17" spans="1:22" x14ac:dyDescent="0.35">
      <c r="A17" s="265"/>
      <c r="B17" s="266"/>
      <c r="C17" s="267" t="s">
        <v>34</v>
      </c>
      <c r="D17" s="319" t="e">
        <f>#REF!+NPV(Faktory!$D$3,#REF!)</f>
        <v>#REF!</v>
      </c>
      <c r="E17" s="319" t="e">
        <f>#REF!+NPV(Faktory!$D$3,#REF!)</f>
        <v>#REF!</v>
      </c>
      <c r="F17" s="319" t="e">
        <f>#REF!+NPV(Faktory!$D$3,#REF!)</f>
        <v>#REF!</v>
      </c>
      <c r="G17" s="320" t="e">
        <f>#REF!+NPV(Faktory!$D$3,#REF!)</f>
        <v>#REF!</v>
      </c>
      <c r="H17" s="322" t="s">
        <v>181</v>
      </c>
      <c r="I17" s="321" t="e">
        <f t="shared" si="0"/>
        <v>#REF!</v>
      </c>
      <c r="M17" s="265"/>
      <c r="N17" s="266"/>
      <c r="O17" s="267" t="s">
        <v>34</v>
      </c>
      <c r="P17" s="319" t="e">
        <f>SUM(#REF!)</f>
        <v>#REF!</v>
      </c>
      <c r="Q17" s="319" t="e">
        <f>SUM(#REF!)</f>
        <v>#REF!</v>
      </c>
      <c r="R17" s="319" t="e">
        <f>SUM(#REF!)</f>
        <v>#REF!</v>
      </c>
      <c r="S17" s="320" t="e">
        <f>SUM(#REF!)</f>
        <v>#REF!</v>
      </c>
      <c r="T17" s="322" t="s">
        <v>181</v>
      </c>
      <c r="U17" s="321" t="e">
        <f t="shared" si="1"/>
        <v>#REF!</v>
      </c>
    </row>
    <row r="18" spans="1:22" x14ac:dyDescent="0.35">
      <c r="A18" s="265"/>
      <c r="B18" s="266"/>
      <c r="C18" s="267" t="s">
        <v>35</v>
      </c>
      <c r="D18" s="319"/>
      <c r="E18" s="319"/>
      <c r="F18" s="319"/>
      <c r="G18" s="320"/>
      <c r="H18" s="322" t="s">
        <v>181</v>
      </c>
      <c r="I18" s="321" t="e">
        <f>#REF!</f>
        <v>#REF!</v>
      </c>
      <c r="J18" s="293"/>
      <c r="M18" s="265"/>
      <c r="N18" s="266"/>
      <c r="O18" s="267" t="s">
        <v>35</v>
      </c>
      <c r="P18" s="319"/>
      <c r="Q18" s="319"/>
      <c r="R18" s="319"/>
      <c r="S18" s="320"/>
      <c r="T18" s="322" t="s">
        <v>181</v>
      </c>
      <c r="U18" s="321" t="e">
        <f>#REF!</f>
        <v>#REF!</v>
      </c>
      <c r="V18" s="293"/>
    </row>
    <row r="19" spans="1:22" x14ac:dyDescent="0.35">
      <c r="A19" s="262"/>
      <c r="B19" s="263" t="s">
        <v>17</v>
      </c>
      <c r="C19" s="264"/>
      <c r="D19" s="316" t="e">
        <f>D20+D21+D23</f>
        <v>#REF!</v>
      </c>
      <c r="E19" s="316" t="e">
        <f>E20+E21+E23</f>
        <v>#REF!</v>
      </c>
      <c r="F19" s="316" t="e">
        <f>F20+F21+F23</f>
        <v>#REF!</v>
      </c>
      <c r="G19" s="317" t="e">
        <f>G20+G21+G23</f>
        <v>#REF!</v>
      </c>
      <c r="H19" s="367" t="s">
        <v>181</v>
      </c>
      <c r="I19" s="318" t="e">
        <f>SUM(D19:G19)</f>
        <v>#REF!</v>
      </c>
      <c r="M19" s="262"/>
      <c r="N19" s="263" t="s">
        <v>17</v>
      </c>
      <c r="O19" s="264"/>
      <c r="P19" s="316" t="e">
        <f>P20+P21+P23</f>
        <v>#REF!</v>
      </c>
      <c r="Q19" s="316" t="e">
        <f>Q20+Q21+Q23</f>
        <v>#REF!</v>
      </c>
      <c r="R19" s="316" t="e">
        <f>R20+R21+R23</f>
        <v>#REF!</v>
      </c>
      <c r="S19" s="317" t="e">
        <f>S20+S21+S23</f>
        <v>#REF!</v>
      </c>
      <c r="T19" s="367" t="s">
        <v>181</v>
      </c>
      <c r="U19" s="318" t="e">
        <f t="shared" si="1"/>
        <v>#REF!</v>
      </c>
    </row>
    <row r="20" spans="1:22" x14ac:dyDescent="0.35">
      <c r="A20" s="265"/>
      <c r="B20" s="266"/>
      <c r="C20" s="267" t="s">
        <v>176</v>
      </c>
      <c r="D20" s="319" t="e">
        <f>#REF!+NPV(Faktory!$D$5,#REF!)</f>
        <v>#REF!</v>
      </c>
      <c r="E20" s="319" t="e">
        <f>#REF!+NPV(Faktory!$D$5,#REF!)</f>
        <v>#REF!</v>
      </c>
      <c r="F20" s="319" t="e">
        <f>#REF!+NPV(Faktory!$D$5,#REF!)</f>
        <v>#REF!</v>
      </c>
      <c r="G20" s="320" t="e">
        <f>#REF!+NPV(Faktory!$D$5,#REF!)</f>
        <v>#REF!</v>
      </c>
      <c r="H20" s="322" t="s">
        <v>181</v>
      </c>
      <c r="I20" s="321" t="e">
        <f>SUM(D20:G20)</f>
        <v>#REF!</v>
      </c>
      <c r="M20" s="265"/>
      <c r="N20" s="266"/>
      <c r="O20" s="267" t="s">
        <v>176</v>
      </c>
      <c r="P20" s="319" t="e">
        <f>SUM(#REF!)</f>
        <v>#REF!</v>
      </c>
      <c r="Q20" s="319" t="e">
        <f>SUM(#REF!)</f>
        <v>#REF!</v>
      </c>
      <c r="R20" s="319" t="e">
        <f>SUM(#REF!)</f>
        <v>#REF!</v>
      </c>
      <c r="S20" s="320" t="e">
        <f>SUM(#REF!)</f>
        <v>#REF!</v>
      </c>
      <c r="T20" s="322" t="s">
        <v>181</v>
      </c>
      <c r="U20" s="321" t="e">
        <f t="shared" si="1"/>
        <v>#REF!</v>
      </c>
    </row>
    <row r="21" spans="1:22" x14ac:dyDescent="0.35">
      <c r="A21" s="265"/>
      <c r="B21" s="266"/>
      <c r="C21" s="267" t="s">
        <v>175</v>
      </c>
      <c r="D21" s="319" t="e">
        <f>-(#REF!+NPV(Faktory!$D$5,#REF!))</f>
        <v>#REF!</v>
      </c>
      <c r="E21" s="319" t="e">
        <f>-(#REF!+NPV(Faktory!$D$5,#REF!))</f>
        <v>#REF!</v>
      </c>
      <c r="F21" s="319" t="e">
        <f>-(#REF!+NPV(Faktory!$D$5,#REF!))</f>
        <v>#REF!</v>
      </c>
      <c r="G21" s="320" t="e">
        <f>-(#REF!+NPV(Faktory!$D$5,#REF!))</f>
        <v>#REF!</v>
      </c>
      <c r="H21" s="322" t="s">
        <v>181</v>
      </c>
      <c r="I21" s="321" t="e">
        <f>SUM(D21:G21)</f>
        <v>#REF!</v>
      </c>
      <c r="M21" s="265"/>
      <c r="N21" s="266"/>
      <c r="O21" s="267" t="s">
        <v>175</v>
      </c>
      <c r="P21" s="319" t="e">
        <f>-(SUM(#REF!))</f>
        <v>#REF!</v>
      </c>
      <c r="Q21" s="319" t="e">
        <f>-(SUM(#REF!))</f>
        <v>#REF!</v>
      </c>
      <c r="R21" s="319" t="e">
        <f>-(SUM(#REF!))</f>
        <v>#REF!</v>
      </c>
      <c r="S21" s="320" t="e">
        <f>-(SUM(#REF!))</f>
        <v>#REF!</v>
      </c>
      <c r="T21" s="322" t="s">
        <v>181</v>
      </c>
      <c r="U21" s="321" t="e">
        <f t="shared" si="1"/>
        <v>#REF!</v>
      </c>
    </row>
    <row r="22" spans="1:22" x14ac:dyDescent="0.35">
      <c r="A22" s="265"/>
      <c r="B22" s="266"/>
      <c r="C22" s="267" t="s">
        <v>177</v>
      </c>
      <c r="D22" s="322" t="s">
        <v>181</v>
      </c>
      <c r="E22" s="322" t="s">
        <v>181</v>
      </c>
      <c r="F22" s="322" t="s">
        <v>181</v>
      </c>
      <c r="G22" s="323" t="s">
        <v>181</v>
      </c>
      <c r="H22" s="322" t="s">
        <v>181</v>
      </c>
      <c r="I22" s="324" t="s">
        <v>181</v>
      </c>
      <c r="M22" s="265"/>
      <c r="N22" s="266"/>
      <c r="O22" s="267" t="s">
        <v>177</v>
      </c>
      <c r="P22" s="319" t="e">
        <f>SUM(#REF!)</f>
        <v>#REF!</v>
      </c>
      <c r="Q22" s="319" t="e">
        <f>SUM(#REF!)</f>
        <v>#REF!</v>
      </c>
      <c r="R22" s="319" t="e">
        <f>SUM(#REF!)</f>
        <v>#REF!</v>
      </c>
      <c r="S22" s="320" t="e">
        <f>SUM(#REF!)</f>
        <v>#REF!</v>
      </c>
      <c r="T22" s="322" t="s">
        <v>181</v>
      </c>
      <c r="U22" s="321" t="e">
        <f t="shared" si="1"/>
        <v>#REF!</v>
      </c>
    </row>
    <row r="23" spans="1:22" ht="15" thickBot="1" x14ac:dyDescent="0.4">
      <c r="A23" s="268"/>
      <c r="B23" s="269"/>
      <c r="C23" s="270" t="s">
        <v>31</v>
      </c>
      <c r="D23" s="325" t="e">
        <f>#REF!+NPV(Faktory!$D$5,#REF!)</f>
        <v>#REF!</v>
      </c>
      <c r="E23" s="325" t="e">
        <f>#REF!+NPV(Faktory!$D$5,#REF!)</f>
        <v>#REF!</v>
      </c>
      <c r="F23" s="325" t="e">
        <f>#REF!+NPV(Faktory!$D$5,#REF!)</f>
        <v>#REF!</v>
      </c>
      <c r="G23" s="326" t="e">
        <f>#REF!+NPV(Faktory!$D$5,#REF!)</f>
        <v>#REF!</v>
      </c>
      <c r="H23" s="368" t="s">
        <v>181</v>
      </c>
      <c r="I23" s="327" t="e">
        <f>SUM(D23:G23)</f>
        <v>#REF!</v>
      </c>
      <c r="M23" s="265"/>
      <c r="N23" s="266"/>
      <c r="O23" s="267" t="s">
        <v>31</v>
      </c>
      <c r="P23" s="319" t="e">
        <f>SUM(#REF!)</f>
        <v>#REF!</v>
      </c>
      <c r="Q23" s="319" t="e">
        <f>SUM(#REF!)</f>
        <v>#REF!</v>
      </c>
      <c r="R23" s="319" t="e">
        <f>SUM(#REF!)</f>
        <v>#REF!</v>
      </c>
      <c r="S23" s="320" t="e">
        <f>SUM(#REF!)</f>
        <v>#REF!</v>
      </c>
      <c r="T23" s="368" t="s">
        <v>181</v>
      </c>
      <c r="U23" s="328" t="e">
        <f t="shared" si="1"/>
        <v>#REF!</v>
      </c>
    </row>
    <row r="24" spans="1:22" x14ac:dyDescent="0.35">
      <c r="A24" s="294"/>
      <c r="B24" s="263" t="s">
        <v>182</v>
      </c>
      <c r="C24" s="264"/>
      <c r="D24" s="365"/>
      <c r="E24" s="366"/>
      <c r="F24" s="366"/>
      <c r="G24" s="366"/>
      <c r="H24" s="372"/>
      <c r="I24" s="373"/>
      <c r="M24" s="294"/>
      <c r="N24" s="263" t="s">
        <v>182</v>
      </c>
      <c r="O24" s="264"/>
      <c r="P24" s="365"/>
      <c r="Q24" s="366"/>
      <c r="R24" s="366"/>
      <c r="S24" s="366"/>
      <c r="T24" s="372"/>
      <c r="U24" s="373"/>
    </row>
    <row r="25" spans="1:22" x14ac:dyDescent="0.35">
      <c r="A25" s="295"/>
      <c r="B25" s="296"/>
      <c r="C25" s="297" t="s">
        <v>184</v>
      </c>
      <c r="D25" s="298"/>
      <c r="E25" s="298"/>
      <c r="F25" s="298"/>
      <c r="G25" s="298"/>
      <c r="H25" s="298"/>
      <c r="I25" s="298"/>
      <c r="M25" s="295"/>
      <c r="N25" s="296"/>
      <c r="O25" s="297" t="s">
        <v>184</v>
      </c>
      <c r="P25" s="298"/>
      <c r="Q25" s="298"/>
      <c r="R25" s="298"/>
      <c r="S25" s="298"/>
      <c r="T25" s="298"/>
      <c r="U25" s="298"/>
    </row>
    <row r="26" spans="1:22" x14ac:dyDescent="0.35">
      <c r="A26" s="295"/>
      <c r="B26" s="296"/>
      <c r="C26" s="299" t="s">
        <v>183</v>
      </c>
      <c r="D26" s="298"/>
      <c r="E26" s="298"/>
      <c r="F26" s="298"/>
      <c r="G26" s="298"/>
      <c r="H26" s="298"/>
      <c r="I26" s="298"/>
      <c r="M26" s="295"/>
      <c r="N26" s="296"/>
      <c r="O26" s="299" t="s">
        <v>183</v>
      </c>
      <c r="P26" s="298"/>
      <c r="Q26" s="298"/>
      <c r="R26" s="298"/>
      <c r="S26" s="298"/>
      <c r="T26" s="298"/>
      <c r="U26" s="298"/>
    </row>
    <row r="27" spans="1:22" x14ac:dyDescent="0.35">
      <c r="A27" s="295"/>
      <c r="B27" s="296"/>
      <c r="C27" s="299" t="s">
        <v>183</v>
      </c>
      <c r="D27" s="298"/>
      <c r="E27" s="298"/>
      <c r="F27" s="298"/>
      <c r="G27" s="298"/>
      <c r="H27" s="298"/>
      <c r="I27" s="298"/>
      <c r="M27" s="295"/>
      <c r="N27" s="296"/>
      <c r="O27" s="299" t="s">
        <v>183</v>
      </c>
      <c r="P27" s="298"/>
      <c r="Q27" s="298"/>
      <c r="R27" s="298"/>
      <c r="S27" s="298"/>
      <c r="T27" s="298"/>
      <c r="U27" s="298"/>
    </row>
    <row r="28" spans="1:22" x14ac:dyDescent="0.35">
      <c r="C28" s="300"/>
      <c r="O28" s="300"/>
    </row>
    <row r="29" spans="1:22" x14ac:dyDescent="0.35">
      <c r="C29" s="300"/>
      <c r="O29" s="300"/>
    </row>
    <row r="30" spans="1:22" x14ac:dyDescent="0.35">
      <c r="C30" s="300"/>
    </row>
    <row r="32" spans="1:22" x14ac:dyDescent="0.35">
      <c r="L32" s="301"/>
      <c r="M32" s="301"/>
    </row>
  </sheetData>
  <sheetProtection insertColumns="0" insertRows="0" deleteColumns="0" deleteRows="0"/>
  <mergeCells count="4">
    <mergeCell ref="M1:O1"/>
    <mergeCell ref="A1:C1"/>
    <mergeCell ref="M2:O2"/>
    <mergeCell ref="A2:C2"/>
  </mergeCells>
  <pageMargins left="0.7" right="0.7" top="0.75" bottom="0.75" header="0.3" footer="0.3"/>
  <pageSetup paperSize="9" scale="53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CC"/>
    <outlinePr summaryBelow="0" summaryRight="0"/>
  </sheetPr>
  <dimension ref="A1:M44"/>
  <sheetViews>
    <sheetView tabSelected="1" view="pageBreakPreview" topLeftCell="B31" zoomScaleNormal="85" zoomScaleSheetLayoutView="100" workbookViewId="0">
      <selection activeCell="D36" sqref="D36"/>
    </sheetView>
  </sheetViews>
  <sheetFormatPr defaultColWidth="8.81640625" defaultRowHeight="14.5" outlineLevelCol="1" x14ac:dyDescent="0.35"/>
  <cols>
    <col min="2" max="2" width="54.1796875" customWidth="1"/>
    <col min="3" max="3" width="18.81640625" customWidth="1"/>
    <col min="4" max="13" width="16" customWidth="1" outlineLevel="1"/>
  </cols>
  <sheetData>
    <row r="1" spans="1:13" ht="21" x14ac:dyDescent="0.5">
      <c r="A1" s="51" t="s">
        <v>86</v>
      </c>
      <c r="B1" s="52"/>
      <c r="D1" s="40"/>
      <c r="E1" s="38"/>
      <c r="F1" s="38"/>
      <c r="G1" s="38"/>
      <c r="H1" s="38"/>
      <c r="I1" s="38"/>
      <c r="J1" s="38"/>
      <c r="K1" s="38"/>
      <c r="L1" s="38"/>
      <c r="M1" s="34"/>
    </row>
    <row r="2" spans="1:13" ht="15.5" x14ac:dyDescent="0.35">
      <c r="A2" s="53"/>
      <c r="B2" s="39"/>
      <c r="D2" s="36"/>
      <c r="E2" s="36"/>
      <c r="F2" s="36"/>
      <c r="G2" s="36"/>
      <c r="H2" s="36"/>
      <c r="I2" s="36"/>
      <c r="J2" s="36"/>
      <c r="K2" s="36"/>
      <c r="L2" s="36"/>
      <c r="M2" s="30"/>
    </row>
    <row r="3" spans="1:13" ht="15.5" x14ac:dyDescent="0.35">
      <c r="A3" s="143" t="s">
        <v>160</v>
      </c>
      <c r="B3" s="39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x14ac:dyDescent="0.35"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ht="15" thickBot="1" x14ac:dyDescent="0.4">
      <c r="A5" s="40"/>
      <c r="B5" s="41"/>
      <c r="C5" s="35"/>
      <c r="D5" s="412" t="s">
        <v>87</v>
      </c>
      <c r="E5" s="412"/>
      <c r="F5" s="412"/>
      <c r="G5" s="412"/>
      <c r="H5" s="412"/>
      <c r="I5" s="412"/>
      <c r="J5" s="412"/>
      <c r="K5" s="412"/>
      <c r="L5" s="412"/>
      <c r="M5" s="412"/>
    </row>
    <row r="6" spans="1:13" x14ac:dyDescent="0.35">
      <c r="A6" s="140"/>
      <c r="B6" s="137" t="s">
        <v>154</v>
      </c>
      <c r="C6" s="45" t="s">
        <v>91</v>
      </c>
      <c r="D6" s="57" t="s">
        <v>19</v>
      </c>
      <c r="E6" s="58" t="s">
        <v>20</v>
      </c>
      <c r="F6" s="58" t="s">
        <v>21</v>
      </c>
      <c r="G6" s="58" t="s">
        <v>22</v>
      </c>
      <c r="H6" s="58" t="s">
        <v>23</v>
      </c>
      <c r="I6" s="58" t="s">
        <v>24</v>
      </c>
      <c r="J6" s="58" t="s">
        <v>25</v>
      </c>
      <c r="K6" s="58" t="s">
        <v>26</v>
      </c>
      <c r="L6" s="58" t="s">
        <v>27</v>
      </c>
      <c r="M6" s="59" t="s">
        <v>28</v>
      </c>
    </row>
    <row r="7" spans="1:13" x14ac:dyDescent="0.35">
      <c r="A7" s="141"/>
      <c r="B7" s="138" t="s">
        <v>94</v>
      </c>
      <c r="C7" s="46">
        <f t="shared" ref="C7:C14" si="0">SUM(D7:M7)</f>
        <v>0</v>
      </c>
      <c r="D7" s="60">
        <f>'TCO TO BE- SW'!$E5+'TCO TO BE- SW'!$E15</f>
        <v>0</v>
      </c>
      <c r="E7" s="43">
        <f>'TCO TO BE- SW'!$E6+'TCO TO BE- SW'!$E16</f>
        <v>0</v>
      </c>
      <c r="F7" s="43">
        <f>'TCO TO BE- SW'!$E7+'TCO TO BE- SW'!$E17</f>
        <v>0</v>
      </c>
      <c r="G7" s="43">
        <f>'TCO TO BE- SW'!$E8+'TCO TO BE- SW'!$E18</f>
        <v>0</v>
      </c>
      <c r="H7" s="43">
        <f>'TCO TO BE- SW'!$E9+'TCO TO BE- SW'!$E19</f>
        <v>0</v>
      </c>
      <c r="I7" s="43">
        <f>'TCO TO BE- SW'!$E10+'TCO TO BE- SW'!$E20</f>
        <v>0</v>
      </c>
      <c r="J7" s="43">
        <f>'TCO TO BE- SW'!$E11+'TCO TO BE- SW'!$E21</f>
        <v>0</v>
      </c>
      <c r="K7" s="43">
        <f>'TCO TO BE- SW'!$E12+'TCO TO BE- SW'!$E22</f>
        <v>0</v>
      </c>
      <c r="L7" s="43">
        <f>'TCO TO BE- SW'!$E13+'TCO TO BE- SW'!$E23</f>
        <v>0</v>
      </c>
      <c r="M7" s="61">
        <f>'TCO TO BE- SW'!$E14+'TCO TO BE- SW'!$E24</f>
        <v>0</v>
      </c>
    </row>
    <row r="8" spans="1:13" x14ac:dyDescent="0.35">
      <c r="A8" s="141"/>
      <c r="B8" s="138" t="s">
        <v>95</v>
      </c>
      <c r="C8" s="46">
        <f t="shared" si="0"/>
        <v>0</v>
      </c>
      <c r="D8" s="60">
        <f>'TCO TO BE- SW'!$E58+'TCO TO BE- SW'!$E68</f>
        <v>0</v>
      </c>
      <c r="E8" s="43">
        <f>'TCO TO BE- SW'!$E59+'TCO TO BE- SW'!$E69</f>
        <v>0</v>
      </c>
      <c r="F8" s="43">
        <f>'TCO TO BE- SW'!$E60+'TCO TO BE- SW'!$E70</f>
        <v>0</v>
      </c>
      <c r="G8" s="43">
        <f>'TCO TO BE- SW'!$E61+'TCO TO BE- SW'!$E71</f>
        <v>0</v>
      </c>
      <c r="H8" s="43">
        <f>'TCO TO BE- SW'!$E62+'TCO TO BE- SW'!$E72</f>
        <v>0</v>
      </c>
      <c r="I8" s="43">
        <f>'TCO TO BE- SW'!$E63+'TCO TO BE- SW'!$E73</f>
        <v>0</v>
      </c>
      <c r="J8" s="43">
        <f>'TCO TO BE- SW'!$E64+'TCO TO BE- SW'!$E74</f>
        <v>0</v>
      </c>
      <c r="K8" s="43">
        <f>'TCO TO BE- SW'!$E65+'TCO TO BE- SW'!$E75</f>
        <v>0</v>
      </c>
      <c r="L8" s="43">
        <f>'TCO TO BE- SW'!$E66+'TCO TO BE- SW'!$E76</f>
        <v>0</v>
      </c>
      <c r="M8" s="61">
        <f>'TCO TO BE- SW'!$E67+'TCO TO BE- SW'!$E77</f>
        <v>0</v>
      </c>
    </row>
    <row r="9" spans="1:13" x14ac:dyDescent="0.35">
      <c r="A9" s="141"/>
      <c r="B9" s="138" t="s">
        <v>96</v>
      </c>
      <c r="C9" s="46">
        <f t="shared" si="0"/>
        <v>718428</v>
      </c>
      <c r="D9" s="60">
        <f>'TCO TO BE- SW'!$E26+'TCO TO BE- SW'!$E36+'TCO TO BE- SW'!$E46</f>
        <v>340000</v>
      </c>
      <c r="E9" s="43">
        <f>'TCO TO BE- SW'!$E27+'TCO TO BE- SW'!$E37+'TCO TO BE- SW'!$E47</f>
        <v>378428</v>
      </c>
      <c r="F9" s="43">
        <f>'TCO TO BE- SW'!$E28+'TCO TO BE- SW'!$E38+'TCO TO BE- SW'!$E48</f>
        <v>0</v>
      </c>
      <c r="G9" s="43">
        <f>'TCO TO BE- SW'!$E29+'TCO TO BE- SW'!$E39+'TCO TO BE- SW'!$E49</f>
        <v>0</v>
      </c>
      <c r="H9" s="43">
        <f>'TCO TO BE- SW'!$E30+'TCO TO BE- SW'!$E40+'TCO TO BE- SW'!$E50</f>
        <v>0</v>
      </c>
      <c r="I9" s="43">
        <f>'TCO TO BE- SW'!$E31+'TCO TO BE- SW'!$E41+'TCO TO BE- SW'!$E51</f>
        <v>0</v>
      </c>
      <c r="J9" s="43">
        <f>'TCO TO BE- SW'!$E32+'TCO TO BE- SW'!$E42+'TCO TO BE- SW'!$E52</f>
        <v>0</v>
      </c>
      <c r="K9" s="43">
        <f>'TCO TO BE- SW'!$E33+'TCO TO BE- SW'!$E43+'TCO TO BE- SW'!$E53</f>
        <v>0</v>
      </c>
      <c r="L9" s="43">
        <f>'TCO TO BE- SW'!$E34+'TCO TO BE- SW'!$E44+'TCO TO BE- SW'!$E54</f>
        <v>0</v>
      </c>
      <c r="M9" s="61">
        <f>'TCO TO BE- SW'!$E35+'TCO TO BE- SW'!$E45+'TCO TO BE- SW'!$E55</f>
        <v>0</v>
      </c>
    </row>
    <row r="10" spans="1:13" x14ac:dyDescent="0.35">
      <c r="A10" s="141"/>
      <c r="B10" s="138" t="s">
        <v>97</v>
      </c>
      <c r="C10" s="46">
        <f t="shared" si="0"/>
        <v>495000</v>
      </c>
      <c r="D10" s="60">
        <f>'TCO TO BE- SW'!$E79+'TCO TO BE- SW'!$E89+'TCO TO BE- SW'!$E99+'TCO TO BE- SW'!$E109+'TCO TO BE- SW'!$E119</f>
        <v>0</v>
      </c>
      <c r="E10" s="43">
        <f>'TCO TO BE- SW'!$E80+'TCO TO BE- SW'!$E90+'TCO TO BE- SW'!$E100+'TCO TO BE- SW'!$E110+'TCO TO BE- SW'!$E120</f>
        <v>15000</v>
      </c>
      <c r="F10" s="43">
        <f>'TCO TO BE- SW'!$E81+'TCO TO BE- SW'!$E91+'TCO TO BE- SW'!$E101+'TCO TO BE- SW'!$E111+'TCO TO BE- SW'!$E121</f>
        <v>60000</v>
      </c>
      <c r="G10" s="43">
        <f>'TCO TO BE- SW'!$E82+'TCO TO BE- SW'!$E92+'TCO TO BE- SW'!$E102+'TCO TO BE- SW'!$E112+'TCO TO BE- SW'!$E122</f>
        <v>60000</v>
      </c>
      <c r="H10" s="43">
        <f>'TCO TO BE- SW'!$E83+'TCO TO BE- SW'!$E93+'TCO TO BE- SW'!$E103+'TCO TO BE- SW'!$E113+'TCO TO BE- SW'!$E123</f>
        <v>60000</v>
      </c>
      <c r="I10" s="43">
        <f>'TCO TO BE- SW'!$E84+'TCO TO BE- SW'!$E94+'TCO TO BE- SW'!$E104+'TCO TO BE- SW'!$E114+'TCO TO BE- SW'!$E124</f>
        <v>60000</v>
      </c>
      <c r="J10" s="43">
        <f>'TCO TO BE- SW'!$E85+'TCO TO BE- SW'!$E95+'TCO TO BE- SW'!$E105+'TCO TO BE- SW'!$E115+'TCO TO BE- SW'!$E125</f>
        <v>60000</v>
      </c>
      <c r="K10" s="43">
        <f>'TCO TO BE- SW'!$E86+'TCO TO BE- SW'!$E96+'TCO TO BE- SW'!$E106+'TCO TO BE- SW'!$E116+'TCO TO BE- SW'!$E126</f>
        <v>60000</v>
      </c>
      <c r="L10" s="43">
        <f>'TCO TO BE- SW'!$E87+'TCO TO BE- SW'!$E97+'TCO TO BE- SW'!$E107+'TCO TO BE- SW'!$E117+'TCO TO BE- SW'!$E127</f>
        <v>60000</v>
      </c>
      <c r="M10" s="61">
        <f>'TCO TO BE- SW'!$E88+'TCO TO BE- SW'!$E98+'TCO TO BE- SW'!$E108+'TCO TO BE- SW'!$E118+'TCO TO BE- SW'!$E128</f>
        <v>60000</v>
      </c>
    </row>
    <row r="11" spans="1:13" x14ac:dyDescent="0.35">
      <c r="A11" s="141"/>
      <c r="B11" s="138" t="s">
        <v>312</v>
      </c>
      <c r="C11" s="46">
        <f t="shared" si="0"/>
        <v>0</v>
      </c>
      <c r="D11" s="60">
        <f>'TCO TO BE- SW'!E151+'TCO TO BE- SW'!E161</f>
        <v>0</v>
      </c>
      <c r="E11" s="43">
        <f>'TCO TO BE- SW'!E152+'TCO TO BE- SW'!E162</f>
        <v>0</v>
      </c>
      <c r="F11" s="43">
        <f>'TCO TO BE- SW'!E153+'TCO TO BE- SW'!E163</f>
        <v>0</v>
      </c>
      <c r="G11" s="43">
        <f>'TCO TO BE- SW'!E154+'TCO TO BE- SW'!E164</f>
        <v>0</v>
      </c>
      <c r="H11" s="43">
        <f>'TCO TO BE- SW'!E155+'TCO TO BE- SW'!E165</f>
        <v>0</v>
      </c>
      <c r="I11" s="43">
        <f>'TCO TO BE- SW'!E156+'TCO TO BE- SW'!E166</f>
        <v>0</v>
      </c>
      <c r="J11" s="43">
        <f>'TCO TO BE- SW'!E157+'TCO TO BE- SW'!E167</f>
        <v>0</v>
      </c>
      <c r="K11" s="43">
        <f>'TCO TO BE- SW'!E158+'TCO TO BE- SW'!E168</f>
        <v>0</v>
      </c>
      <c r="L11" s="43">
        <f>'TCO TO BE- SW'!E159+'TCO TO BE- SW'!E169</f>
        <v>0</v>
      </c>
      <c r="M11" s="61">
        <f>'TCO TO BE- SW'!E160+'TCO TO BE- SW'!E170</f>
        <v>0</v>
      </c>
    </row>
    <row r="12" spans="1:13" x14ac:dyDescent="0.35">
      <c r="A12" s="141"/>
      <c r="B12" s="138" t="s">
        <v>88</v>
      </c>
      <c r="C12" s="46">
        <f t="shared" si="0"/>
        <v>0</v>
      </c>
      <c r="D12" s="60">
        <f>'TCO TO BE - HW'!$E4+'TCO TO BE - HW'!$E14+'TCO TO BE - HW'!$E24</f>
        <v>0</v>
      </c>
      <c r="E12" s="43">
        <f>'TCO TO BE - HW'!$E5+'TCO TO BE - HW'!$E15+'TCO TO BE - HW'!$E25</f>
        <v>0</v>
      </c>
      <c r="F12" s="43">
        <f>'TCO TO BE - HW'!$E6+'TCO TO BE - HW'!$E16+'TCO TO BE - HW'!$E26</f>
        <v>0</v>
      </c>
      <c r="G12" s="43">
        <f>'TCO TO BE - HW'!$E7+'TCO TO BE - HW'!$E17+'TCO TO BE - HW'!$E27</f>
        <v>0</v>
      </c>
      <c r="H12" s="43">
        <f>'TCO TO BE - HW'!$E8+'TCO TO BE - HW'!$E18+'TCO TO BE - HW'!$E28</f>
        <v>0</v>
      </c>
      <c r="I12" s="43">
        <f>'TCO TO BE - HW'!$E9+'TCO TO BE - HW'!$E19+'TCO TO BE - HW'!$E29</f>
        <v>0</v>
      </c>
      <c r="J12" s="43">
        <f>'TCO TO BE - HW'!$E10+'TCO TO BE - HW'!$E20+'TCO TO BE - HW'!$E30</f>
        <v>0</v>
      </c>
      <c r="K12" s="43">
        <f>'TCO TO BE - HW'!$E11+'TCO TO BE - HW'!$E21+'TCO TO BE - HW'!$E31</f>
        <v>0</v>
      </c>
      <c r="L12" s="43">
        <f>'TCO TO BE - HW'!$E12+'TCO TO BE - HW'!$E22+'TCO TO BE - HW'!$E32</f>
        <v>0</v>
      </c>
      <c r="M12" s="61">
        <f>'TCO TO BE - HW'!$E13+'TCO TO BE - HW'!$E23+'TCO TO BE - HW'!$E33</f>
        <v>0</v>
      </c>
    </row>
    <row r="13" spans="1:13" x14ac:dyDescent="0.35">
      <c r="A13" s="141"/>
      <c r="B13" s="138" t="s">
        <v>89</v>
      </c>
      <c r="C13" s="46">
        <f t="shared" si="0"/>
        <v>0</v>
      </c>
      <c r="D13" s="60">
        <f>'TCO TO BE - HW'!$E35+'TCO TO BE - HW'!$E45+'TCO TO BE - HW'!$E55+'TCO TO BE - HW'!$E65+'TCO TO BE - HW'!$E75</f>
        <v>0</v>
      </c>
      <c r="E13" s="43">
        <f>'TCO TO BE - HW'!$E36+'TCO TO BE - HW'!$E46+'TCO TO BE - HW'!$E56+'TCO TO BE - HW'!$E66+'TCO TO BE - HW'!$E76</f>
        <v>0</v>
      </c>
      <c r="F13" s="43">
        <f>'TCO TO BE - HW'!$E37+'TCO TO BE - HW'!$E47+'TCO TO BE - HW'!$E57+'TCO TO BE - HW'!$E67+'TCO TO BE - HW'!$E77</f>
        <v>0</v>
      </c>
      <c r="G13" s="43">
        <f>'TCO TO BE - HW'!$E38+'TCO TO BE - HW'!$E48+'TCO TO BE - HW'!$E58+'TCO TO BE - HW'!$E68+'TCO TO BE - HW'!$E78</f>
        <v>0</v>
      </c>
      <c r="H13" s="43">
        <f>'TCO TO BE - HW'!$E39+'TCO TO BE - HW'!$E49+'TCO TO BE - HW'!$E59+'TCO TO BE - HW'!$E69+'TCO TO BE - HW'!$E79</f>
        <v>0</v>
      </c>
      <c r="I13" s="43">
        <f>'TCO TO BE - HW'!$E40+'TCO TO BE - HW'!$E50+'TCO TO BE - HW'!$E60+'TCO TO BE - HW'!$E70+'TCO TO BE - HW'!$E80</f>
        <v>0</v>
      </c>
      <c r="J13" s="43">
        <f>'TCO TO BE - HW'!$E41+'TCO TO BE - HW'!$E51+'TCO TO BE - HW'!$E61+'TCO TO BE - HW'!$E71+'TCO TO BE - HW'!$E81</f>
        <v>0</v>
      </c>
      <c r="K13" s="43">
        <f>'TCO TO BE - HW'!$E42+'TCO TO BE - HW'!$E52+'TCO TO BE - HW'!$E62+'TCO TO BE - HW'!$E72+'TCO TO BE - HW'!$E82</f>
        <v>0</v>
      </c>
      <c r="L13" s="43">
        <f>'TCO TO BE - HW'!$E43+'TCO TO BE - HW'!$E53+'TCO TO BE - HW'!$E63+'TCO TO BE - HW'!$E73+'TCO TO BE - HW'!$E83</f>
        <v>0</v>
      </c>
      <c r="M13" s="61">
        <f>'TCO TO BE - HW'!$E44+'TCO TO BE - HW'!$E54+'TCO TO BE - HW'!$E64+'TCO TO BE - HW'!$E74+'TCO TO BE - HW'!$E84</f>
        <v>0</v>
      </c>
    </row>
    <row r="14" spans="1:13" ht="15" thickBot="1" x14ac:dyDescent="0.4">
      <c r="A14" s="141"/>
      <c r="B14" s="271" t="s">
        <v>279</v>
      </c>
      <c r="C14" s="272">
        <f t="shared" si="0"/>
        <v>55200</v>
      </c>
      <c r="D14" s="276">
        <f>'TCO TO BE- SW'!E130+'TCO TO BE- SW'!E140</f>
        <v>25600</v>
      </c>
      <c r="E14" s="277">
        <f>'TCO TO BE- SW'!E131+'TCO TO BE- SW'!E141</f>
        <v>29600</v>
      </c>
      <c r="F14" s="277">
        <f>'TCO TO BE- SW'!E132+'TCO TO BE- SW'!E142</f>
        <v>0</v>
      </c>
      <c r="G14" s="277">
        <f>'TCO TO BE- SW'!E133+'TCO TO BE- SW'!E143</f>
        <v>0</v>
      </c>
      <c r="H14" s="277">
        <f>'TCO TO BE- SW'!E134+'TCO TO BE- SW'!E144</f>
        <v>0</v>
      </c>
      <c r="I14" s="277">
        <f>'TCO TO BE- SW'!E135+'TCO TO BE- SW'!E145</f>
        <v>0</v>
      </c>
      <c r="J14" s="277">
        <f>'TCO TO BE- SW'!E136+'TCO TO BE- SW'!E146</f>
        <v>0</v>
      </c>
      <c r="K14" s="277">
        <f>'TCO TO BE- SW'!E137+'TCO TO BE- SW'!E147</f>
        <v>0</v>
      </c>
      <c r="L14" s="277">
        <f>'TCO TO BE- SW'!E138+'TCO TO BE- SW'!E148</f>
        <v>0</v>
      </c>
      <c r="M14" s="278">
        <f>'TCO TO BE- SW'!E139+'TCO TO BE- SW'!E149</f>
        <v>0</v>
      </c>
    </row>
    <row r="15" spans="1:13" ht="15" thickBot="1" x14ac:dyDescent="0.4">
      <c r="A15" s="142"/>
      <c r="B15" s="139" t="s">
        <v>90</v>
      </c>
      <c r="C15" s="48">
        <f>SUM(C7:C14)</f>
        <v>1268628</v>
      </c>
      <c r="D15" s="44">
        <f>SUM(D7:D13)</f>
        <v>340000</v>
      </c>
      <c r="E15" s="33">
        <f t="shared" ref="E15:M15" si="1">SUM(E7:E13)</f>
        <v>393428</v>
      </c>
      <c r="F15" s="33">
        <f t="shared" si="1"/>
        <v>60000</v>
      </c>
      <c r="G15" s="33">
        <f t="shared" si="1"/>
        <v>60000</v>
      </c>
      <c r="H15" s="33">
        <f t="shared" si="1"/>
        <v>60000</v>
      </c>
      <c r="I15" s="33">
        <f t="shared" si="1"/>
        <v>60000</v>
      </c>
      <c r="J15" s="33">
        <f t="shared" si="1"/>
        <v>60000</v>
      </c>
      <c r="K15" s="33">
        <f t="shared" si="1"/>
        <v>60000</v>
      </c>
      <c r="L15" s="50">
        <f t="shared" si="1"/>
        <v>60000</v>
      </c>
      <c r="M15" s="49">
        <f t="shared" si="1"/>
        <v>60000</v>
      </c>
    </row>
    <row r="16" spans="1:13" x14ac:dyDescent="0.3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 x14ac:dyDescent="0.3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 ht="32.25" customHeight="1" x14ac:dyDescent="0.35">
      <c r="A18" s="413" t="s">
        <v>102</v>
      </c>
      <c r="B18" s="413"/>
      <c r="C18" s="413"/>
      <c r="D18" s="37"/>
      <c r="E18" s="36"/>
      <c r="F18" s="36"/>
      <c r="G18" s="36"/>
      <c r="H18" s="36"/>
      <c r="I18" s="36"/>
      <c r="J18" s="36"/>
      <c r="K18" s="36"/>
      <c r="L18" s="36"/>
      <c r="M18" s="30"/>
    </row>
    <row r="19" spans="1:13" x14ac:dyDescent="0.3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ht="15" thickBot="1" x14ac:dyDescent="0.4">
      <c r="A20" s="40"/>
      <c r="B20" s="41"/>
      <c r="C20" s="35"/>
      <c r="D20" s="412" t="s">
        <v>87</v>
      </c>
      <c r="E20" s="412"/>
      <c r="F20" s="412"/>
      <c r="G20" s="412"/>
      <c r="H20" s="412"/>
      <c r="I20" s="412"/>
      <c r="J20" s="412"/>
      <c r="K20" s="412"/>
      <c r="L20" s="412"/>
      <c r="M20" s="412"/>
    </row>
    <row r="21" spans="1:13" ht="17.149999999999999" customHeight="1" x14ac:dyDescent="0.35">
      <c r="A21" s="140"/>
      <c r="B21" s="136" t="s">
        <v>187</v>
      </c>
      <c r="C21" s="45" t="s">
        <v>91</v>
      </c>
      <c r="D21" s="57" t="s">
        <v>19</v>
      </c>
      <c r="E21" s="58" t="s">
        <v>20</v>
      </c>
      <c r="F21" s="58" t="s">
        <v>21</v>
      </c>
      <c r="G21" s="58" t="s">
        <v>22</v>
      </c>
      <c r="H21" s="58" t="s">
        <v>23</v>
      </c>
      <c r="I21" s="58" t="s">
        <v>24</v>
      </c>
      <c r="J21" s="58" t="s">
        <v>25</v>
      </c>
      <c r="K21" s="58" t="s">
        <v>26</v>
      </c>
      <c r="L21" s="58" t="s">
        <v>27</v>
      </c>
      <c r="M21" s="59" t="s">
        <v>28</v>
      </c>
    </row>
    <row r="22" spans="1:13" ht="15" customHeight="1" x14ac:dyDescent="0.35">
      <c r="A22" s="141"/>
      <c r="B22" s="55" t="s">
        <v>94</v>
      </c>
      <c r="C22" s="46">
        <v>0</v>
      </c>
      <c r="D22" s="60">
        <v>0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61">
        <v>0</v>
      </c>
    </row>
    <row r="23" spans="1:13" ht="17.25" customHeight="1" x14ac:dyDescent="0.35">
      <c r="A23" s="141"/>
      <c r="B23" s="55" t="s">
        <v>95</v>
      </c>
      <c r="C23" s="46">
        <f>SUM(D23:M23)</f>
        <v>0</v>
      </c>
      <c r="D23" s="60">
        <f>'TCO AS IS - SW'!E5+'TCO AS IS - SW'!E15</f>
        <v>0</v>
      </c>
      <c r="E23" s="43">
        <f>'TCO AS IS - SW'!E6+'TCO AS IS - SW'!E16</f>
        <v>0</v>
      </c>
      <c r="F23" s="43">
        <f>'TCO AS IS - SW'!E7+'TCO AS IS - SW'!E17</f>
        <v>0</v>
      </c>
      <c r="G23" s="43">
        <f>'TCO AS IS - SW'!E8+'TCO AS IS - SW'!E18</f>
        <v>0</v>
      </c>
      <c r="H23" s="43">
        <f>'TCO AS IS - SW'!E9+'TCO AS IS - SW'!E19</f>
        <v>0</v>
      </c>
      <c r="I23" s="43">
        <f>'TCO AS IS - SW'!E10+'TCO AS IS - SW'!E20</f>
        <v>0</v>
      </c>
      <c r="J23" s="43">
        <f>'TCO AS IS - SW'!E11+'TCO AS IS - SW'!E21</f>
        <v>0</v>
      </c>
      <c r="K23" s="43">
        <f>'TCO AS IS - SW'!E12+'TCO AS IS - SW'!E22</f>
        <v>0</v>
      </c>
      <c r="L23" s="43">
        <f>'TCO AS IS - SW'!E13+'TCO AS IS - SW'!E23</f>
        <v>0</v>
      </c>
      <c r="M23" s="61">
        <f>'TCO AS IS - SW'!E14+'TCO AS IS - SW'!E24</f>
        <v>0</v>
      </c>
    </row>
    <row r="24" spans="1:13" x14ac:dyDescent="0.35">
      <c r="A24" s="141"/>
      <c r="B24" s="55" t="s">
        <v>96</v>
      </c>
      <c r="C24" s="46">
        <v>0</v>
      </c>
      <c r="D24" s="60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61">
        <v>0</v>
      </c>
    </row>
    <row r="25" spans="1:13" x14ac:dyDescent="0.35">
      <c r="A25" s="141"/>
      <c r="B25" s="55" t="s">
        <v>97</v>
      </c>
      <c r="C25" s="46">
        <f>SUM(D25:M25)</f>
        <v>0</v>
      </c>
      <c r="D25" s="60">
        <f>'TCO AS IS - SW'!E26+'TCO AS IS - SW'!E36+'TCO AS IS - SW'!E46+'TCO AS IS - SW'!E56+'TCO AS IS - SW'!E66</f>
        <v>0</v>
      </c>
      <c r="E25" s="43">
        <f>'TCO AS IS - SW'!E27+'TCO AS IS - SW'!E37+'TCO AS IS - SW'!E47+'TCO AS IS - SW'!E57+'TCO AS IS - SW'!E67</f>
        <v>0</v>
      </c>
      <c r="F25" s="43">
        <f>'TCO AS IS - SW'!E28+'TCO AS IS - SW'!E38+'TCO AS IS - SW'!E48+'TCO AS IS - SW'!E58+'TCO AS IS - SW'!E68</f>
        <v>0</v>
      </c>
      <c r="G25" s="43">
        <f>'TCO AS IS - SW'!E29+'TCO AS IS - SW'!E39+'TCO AS IS - SW'!E49+'TCO AS IS - SW'!E59+'TCO AS IS - SW'!E69</f>
        <v>0</v>
      </c>
      <c r="H25" s="43">
        <f>'TCO AS IS - SW'!E30+'TCO AS IS - SW'!E40+'TCO AS IS - SW'!E50+'TCO AS IS - SW'!E60+'TCO AS IS - SW'!E70</f>
        <v>0</v>
      </c>
      <c r="I25" s="43">
        <f>'TCO AS IS - SW'!E31+'TCO AS IS - SW'!E41+'TCO AS IS - SW'!E51+'TCO AS IS - SW'!E61+'TCO AS IS - SW'!E71</f>
        <v>0</v>
      </c>
      <c r="J25" s="43">
        <f>'TCO AS IS - SW'!E32+'TCO AS IS - SW'!E42+'TCO AS IS - SW'!E52+'TCO AS IS - SW'!E62+'TCO AS IS - SW'!E72</f>
        <v>0</v>
      </c>
      <c r="K25" s="43">
        <f>'TCO AS IS - SW'!E33+'TCO AS IS - SW'!E43+'TCO AS IS - SW'!E53+'TCO AS IS - SW'!E63+'TCO AS IS - SW'!E73</f>
        <v>0</v>
      </c>
      <c r="L25" s="43">
        <f>'TCO AS IS - SW'!E34+'TCO AS IS - SW'!E44+'TCO AS IS - SW'!E54+'TCO AS IS - SW'!E64+'TCO AS IS - SW'!E74</f>
        <v>0</v>
      </c>
      <c r="M25" s="61">
        <f>'TCO AS IS - SW'!E35+'TCO AS IS - SW'!E45+'TCO AS IS - SW'!E55+'TCO AS IS - SW'!E65+'TCO AS IS - SW'!E75</f>
        <v>0</v>
      </c>
    </row>
    <row r="26" spans="1:13" x14ac:dyDescent="0.35">
      <c r="A26" s="141"/>
      <c r="B26" s="55" t="s">
        <v>88</v>
      </c>
      <c r="C26" s="46">
        <v>0</v>
      </c>
      <c r="D26" s="60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61">
        <v>0</v>
      </c>
    </row>
    <row r="27" spans="1:13" ht="15" thickBot="1" x14ac:dyDescent="0.4">
      <c r="A27" s="141"/>
      <c r="B27" s="56" t="s">
        <v>89</v>
      </c>
      <c r="C27" s="47">
        <f>SUM(D27:M27)</f>
        <v>0</v>
      </c>
      <c r="D27" s="62">
        <f>'TCO AS IS - HW'!E4+'TCO AS IS - HW'!E14+'TCO AS IS - HW'!E24+'TCO AS IS - HW'!E34+'TCO AS IS - HW'!E44</f>
        <v>0</v>
      </c>
      <c r="E27" s="63">
        <f>'TCO AS IS - HW'!E5+'TCO AS IS - HW'!E15+'TCO AS IS - HW'!E25+'TCO AS IS - HW'!E35+'TCO AS IS - HW'!E45</f>
        <v>0</v>
      </c>
      <c r="F27" s="63">
        <f>'TCO AS IS - HW'!E6+'TCO AS IS - HW'!E16+'TCO AS IS - HW'!E26+'TCO AS IS - HW'!E36+'TCO AS IS - HW'!E46</f>
        <v>0</v>
      </c>
      <c r="G27" s="63">
        <f>'TCO AS IS - HW'!E7+'TCO AS IS - HW'!E17+'TCO AS IS - HW'!E27+'TCO AS IS - HW'!E37+'TCO AS IS - HW'!E47</f>
        <v>0</v>
      </c>
      <c r="H27" s="63">
        <f>'TCO AS IS - HW'!E8+'TCO AS IS - HW'!E18+'TCO AS IS - HW'!E28+'TCO AS IS - HW'!E38+'TCO AS IS - HW'!E48</f>
        <v>0</v>
      </c>
      <c r="I27" s="63">
        <f>'TCO AS IS - HW'!E9+'TCO AS IS - HW'!E19+'TCO AS IS - HW'!E29+'TCO AS IS - HW'!E39+'TCO AS IS - HW'!E49</f>
        <v>0</v>
      </c>
      <c r="J27" s="63">
        <f>'TCO AS IS - HW'!E10+'TCO AS IS - HW'!E20+'TCO AS IS - HW'!E30+'TCO AS IS - HW'!E40+'TCO AS IS - HW'!E50</f>
        <v>0</v>
      </c>
      <c r="K27" s="63">
        <f>'TCO AS IS - HW'!E11+'TCO AS IS - HW'!E21+'TCO AS IS - HW'!E31+'TCO AS IS - HW'!E41+'TCO AS IS - HW'!E51</f>
        <v>0</v>
      </c>
      <c r="L27" s="63">
        <f>'TCO AS IS - HW'!E12+'TCO AS IS - HW'!E22+'TCO AS IS - HW'!E32+'TCO AS IS - HW'!E42+'TCO AS IS - HW'!E52</f>
        <v>0</v>
      </c>
      <c r="M27" s="64">
        <f>'TCO AS IS - HW'!E13+'TCO AS IS - HW'!E23+'TCO AS IS - HW'!E33+'TCO AS IS - HW'!E43+'TCO AS IS - HW'!E53</f>
        <v>0</v>
      </c>
    </row>
    <row r="28" spans="1:13" ht="15" thickBot="1" x14ac:dyDescent="0.4">
      <c r="A28" s="142"/>
      <c r="B28" s="42" t="s">
        <v>90</v>
      </c>
      <c r="C28" s="48">
        <f t="shared" ref="C28:M28" si="2">SUM(C22:C27)</f>
        <v>0</v>
      </c>
      <c r="D28" s="44">
        <f t="shared" si="2"/>
        <v>0</v>
      </c>
      <c r="E28" s="33">
        <f t="shared" si="2"/>
        <v>0</v>
      </c>
      <c r="F28" s="33">
        <f t="shared" si="2"/>
        <v>0</v>
      </c>
      <c r="G28" s="33">
        <f t="shared" si="2"/>
        <v>0</v>
      </c>
      <c r="H28" s="33">
        <f t="shared" si="2"/>
        <v>0</v>
      </c>
      <c r="I28" s="33">
        <f t="shared" si="2"/>
        <v>0</v>
      </c>
      <c r="J28" s="33">
        <f t="shared" si="2"/>
        <v>0</v>
      </c>
      <c r="K28" s="33">
        <f t="shared" si="2"/>
        <v>0</v>
      </c>
      <c r="L28" s="50">
        <f t="shared" si="2"/>
        <v>0</v>
      </c>
      <c r="M28" s="49">
        <f t="shared" si="2"/>
        <v>0</v>
      </c>
    </row>
    <row r="29" spans="1:13" x14ac:dyDescent="0.35">
      <c r="A29" s="133"/>
      <c r="B29" s="134"/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</row>
    <row r="32" spans="1:13" ht="15.75" customHeight="1" x14ac:dyDescent="0.35">
      <c r="A32" s="413" t="s">
        <v>173</v>
      </c>
      <c r="B32" s="413"/>
      <c r="C32" s="413"/>
    </row>
    <row r="34" spans="1:13" ht="15" thickBot="1" x14ac:dyDescent="0.4"/>
    <row r="35" spans="1:13" x14ac:dyDescent="0.35">
      <c r="A35" s="140"/>
      <c r="B35" s="136" t="s">
        <v>144</v>
      </c>
      <c r="C35" s="105" t="s">
        <v>91</v>
      </c>
      <c r="D35" s="106" t="s">
        <v>19</v>
      </c>
      <c r="E35" s="107" t="s">
        <v>20</v>
      </c>
      <c r="F35" s="107" t="s">
        <v>21</v>
      </c>
      <c r="G35" s="107" t="s">
        <v>22</v>
      </c>
      <c r="H35" s="107" t="s">
        <v>23</v>
      </c>
      <c r="I35" s="107" t="s">
        <v>24</v>
      </c>
      <c r="J35" s="107" t="s">
        <v>25</v>
      </c>
      <c r="K35" s="107" t="s">
        <v>26</v>
      </c>
      <c r="L35" s="107" t="s">
        <v>27</v>
      </c>
      <c r="M35" s="108" t="s">
        <v>28</v>
      </c>
    </row>
    <row r="36" spans="1:13" x14ac:dyDescent="0.35">
      <c r="A36" s="141"/>
      <c r="B36" s="109" t="s">
        <v>94</v>
      </c>
      <c r="C36" s="110">
        <f>SUM(D36:M36)</f>
        <v>0</v>
      </c>
      <c r="D36" s="111">
        <f t="shared" ref="D36:M36" si="3">D7-D22</f>
        <v>0</v>
      </c>
      <c r="E36" s="112">
        <f t="shared" si="3"/>
        <v>0</v>
      </c>
      <c r="F36" s="112">
        <f t="shared" si="3"/>
        <v>0</v>
      </c>
      <c r="G36" s="112">
        <f t="shared" si="3"/>
        <v>0</v>
      </c>
      <c r="H36" s="112">
        <f t="shared" si="3"/>
        <v>0</v>
      </c>
      <c r="I36" s="112">
        <f t="shared" si="3"/>
        <v>0</v>
      </c>
      <c r="J36" s="112">
        <f t="shared" si="3"/>
        <v>0</v>
      </c>
      <c r="K36" s="112">
        <f t="shared" si="3"/>
        <v>0</v>
      </c>
      <c r="L36" s="112">
        <f t="shared" si="3"/>
        <v>0</v>
      </c>
      <c r="M36" s="122">
        <f t="shared" si="3"/>
        <v>0</v>
      </c>
    </row>
    <row r="37" spans="1:13" x14ac:dyDescent="0.35">
      <c r="A37" s="141"/>
      <c r="B37" s="114" t="s">
        <v>95</v>
      </c>
      <c r="C37" s="110">
        <f t="shared" ref="C37:C43" si="4">SUM(D37:M37)</f>
        <v>0</v>
      </c>
      <c r="D37" s="111">
        <f t="shared" ref="D37:M37" si="5">D8-D23</f>
        <v>0</v>
      </c>
      <c r="E37" s="112">
        <f t="shared" si="5"/>
        <v>0</v>
      </c>
      <c r="F37" s="112">
        <f t="shared" si="5"/>
        <v>0</v>
      </c>
      <c r="G37" s="112">
        <f t="shared" si="5"/>
        <v>0</v>
      </c>
      <c r="H37" s="112">
        <f t="shared" si="5"/>
        <v>0</v>
      </c>
      <c r="I37" s="112">
        <f t="shared" si="5"/>
        <v>0</v>
      </c>
      <c r="J37" s="112">
        <f t="shared" si="5"/>
        <v>0</v>
      </c>
      <c r="K37" s="112">
        <f t="shared" si="5"/>
        <v>0</v>
      </c>
      <c r="L37" s="123">
        <f t="shared" si="5"/>
        <v>0</v>
      </c>
      <c r="M37" s="113">
        <f t="shared" si="5"/>
        <v>0</v>
      </c>
    </row>
    <row r="38" spans="1:13" x14ac:dyDescent="0.35">
      <c r="A38" s="141"/>
      <c r="B38" s="109" t="s">
        <v>96</v>
      </c>
      <c r="C38" s="110">
        <f t="shared" si="4"/>
        <v>718428</v>
      </c>
      <c r="D38" s="111">
        <f t="shared" ref="D38:M38" si="6">D9-D24</f>
        <v>340000</v>
      </c>
      <c r="E38" s="112">
        <f t="shared" si="6"/>
        <v>378428</v>
      </c>
      <c r="F38" s="112">
        <f t="shared" si="6"/>
        <v>0</v>
      </c>
      <c r="G38" s="112">
        <f t="shared" si="6"/>
        <v>0</v>
      </c>
      <c r="H38" s="112">
        <f t="shared" si="6"/>
        <v>0</v>
      </c>
      <c r="I38" s="112">
        <f t="shared" si="6"/>
        <v>0</v>
      </c>
      <c r="J38" s="112">
        <f t="shared" si="6"/>
        <v>0</v>
      </c>
      <c r="K38" s="112">
        <f t="shared" si="6"/>
        <v>0</v>
      </c>
      <c r="L38" s="123">
        <f t="shared" si="6"/>
        <v>0</v>
      </c>
      <c r="M38" s="113">
        <f t="shared" si="6"/>
        <v>0</v>
      </c>
    </row>
    <row r="39" spans="1:13" x14ac:dyDescent="0.35">
      <c r="A39" s="141"/>
      <c r="B39" s="55" t="s">
        <v>97</v>
      </c>
      <c r="C39" s="110">
        <f t="shared" si="4"/>
        <v>495000</v>
      </c>
      <c r="D39" s="111">
        <f t="shared" ref="D39:M39" si="7">D10-D25</f>
        <v>0</v>
      </c>
      <c r="E39" s="112">
        <f t="shared" si="7"/>
        <v>15000</v>
      </c>
      <c r="F39" s="112">
        <f t="shared" si="7"/>
        <v>60000</v>
      </c>
      <c r="G39" s="112">
        <f t="shared" si="7"/>
        <v>60000</v>
      </c>
      <c r="H39" s="112">
        <f t="shared" si="7"/>
        <v>60000</v>
      </c>
      <c r="I39" s="112">
        <f t="shared" si="7"/>
        <v>60000</v>
      </c>
      <c r="J39" s="112">
        <f t="shared" si="7"/>
        <v>60000</v>
      </c>
      <c r="K39" s="112">
        <f t="shared" si="7"/>
        <v>60000</v>
      </c>
      <c r="L39" s="123">
        <f t="shared" si="7"/>
        <v>60000</v>
      </c>
      <c r="M39" s="113">
        <f t="shared" si="7"/>
        <v>60000</v>
      </c>
    </row>
    <row r="40" spans="1:13" x14ac:dyDescent="0.35">
      <c r="A40" s="141"/>
      <c r="B40" s="55" t="s">
        <v>312</v>
      </c>
      <c r="C40" s="110">
        <f t="shared" si="4"/>
        <v>0</v>
      </c>
      <c r="D40" s="111">
        <f t="shared" ref="D40:M40" si="8">D11</f>
        <v>0</v>
      </c>
      <c r="E40" s="112">
        <f t="shared" si="8"/>
        <v>0</v>
      </c>
      <c r="F40" s="112">
        <f t="shared" si="8"/>
        <v>0</v>
      </c>
      <c r="G40" s="112">
        <f t="shared" si="8"/>
        <v>0</v>
      </c>
      <c r="H40" s="112">
        <f t="shared" si="8"/>
        <v>0</v>
      </c>
      <c r="I40" s="112">
        <f t="shared" si="8"/>
        <v>0</v>
      </c>
      <c r="J40" s="112">
        <f t="shared" si="8"/>
        <v>0</v>
      </c>
      <c r="K40" s="112">
        <f t="shared" si="8"/>
        <v>0</v>
      </c>
      <c r="L40" s="123">
        <f t="shared" si="8"/>
        <v>0</v>
      </c>
      <c r="M40" s="113">
        <f t="shared" si="8"/>
        <v>0</v>
      </c>
    </row>
    <row r="41" spans="1:13" x14ac:dyDescent="0.35">
      <c r="A41" s="141"/>
      <c r="B41" s="55" t="s">
        <v>145</v>
      </c>
      <c r="C41" s="110">
        <f t="shared" si="4"/>
        <v>0</v>
      </c>
      <c r="D41" s="111">
        <f t="shared" ref="D41:M41" si="9">D12-D26</f>
        <v>0</v>
      </c>
      <c r="E41" s="112">
        <f t="shared" si="9"/>
        <v>0</v>
      </c>
      <c r="F41" s="112">
        <f t="shared" si="9"/>
        <v>0</v>
      </c>
      <c r="G41" s="112">
        <f t="shared" si="9"/>
        <v>0</v>
      </c>
      <c r="H41" s="112">
        <f t="shared" si="9"/>
        <v>0</v>
      </c>
      <c r="I41" s="112">
        <f t="shared" si="9"/>
        <v>0</v>
      </c>
      <c r="J41" s="112">
        <f t="shared" si="9"/>
        <v>0</v>
      </c>
      <c r="K41" s="112">
        <f t="shared" si="9"/>
        <v>0</v>
      </c>
      <c r="L41" s="123">
        <f t="shared" si="9"/>
        <v>0</v>
      </c>
      <c r="M41" s="113">
        <f t="shared" si="9"/>
        <v>0</v>
      </c>
    </row>
    <row r="42" spans="1:13" x14ac:dyDescent="0.35">
      <c r="A42" s="141"/>
      <c r="B42" s="115" t="s">
        <v>146</v>
      </c>
      <c r="C42" s="116">
        <f t="shared" si="4"/>
        <v>0</v>
      </c>
      <c r="D42" s="111">
        <f t="shared" ref="D42:M42" si="10">D13-D27</f>
        <v>0</v>
      </c>
      <c r="E42" s="112">
        <f t="shared" si="10"/>
        <v>0</v>
      </c>
      <c r="F42" s="112">
        <f t="shared" si="10"/>
        <v>0</v>
      </c>
      <c r="G42" s="112">
        <f t="shared" si="10"/>
        <v>0</v>
      </c>
      <c r="H42" s="112">
        <f t="shared" si="10"/>
        <v>0</v>
      </c>
      <c r="I42" s="112">
        <f t="shared" si="10"/>
        <v>0</v>
      </c>
      <c r="J42" s="112">
        <f t="shared" si="10"/>
        <v>0</v>
      </c>
      <c r="K42" s="112">
        <f t="shared" si="10"/>
        <v>0</v>
      </c>
      <c r="L42" s="123">
        <f t="shared" si="10"/>
        <v>0</v>
      </c>
      <c r="M42" s="113">
        <f t="shared" si="10"/>
        <v>0</v>
      </c>
    </row>
    <row r="43" spans="1:13" ht="15" thickBot="1" x14ac:dyDescent="0.4">
      <c r="A43" s="141"/>
      <c r="B43" s="55" t="s">
        <v>279</v>
      </c>
      <c r="C43" s="110">
        <f t="shared" si="4"/>
        <v>55200</v>
      </c>
      <c r="D43" s="111">
        <f t="shared" ref="D43:M43" si="11">D14</f>
        <v>25600</v>
      </c>
      <c r="E43" s="112">
        <f t="shared" si="11"/>
        <v>29600</v>
      </c>
      <c r="F43" s="112">
        <f t="shared" si="11"/>
        <v>0</v>
      </c>
      <c r="G43" s="112">
        <f t="shared" si="11"/>
        <v>0</v>
      </c>
      <c r="H43" s="112">
        <f t="shared" si="11"/>
        <v>0</v>
      </c>
      <c r="I43" s="112">
        <f t="shared" si="11"/>
        <v>0</v>
      </c>
      <c r="J43" s="112">
        <f t="shared" si="11"/>
        <v>0</v>
      </c>
      <c r="K43" s="112">
        <f t="shared" si="11"/>
        <v>0</v>
      </c>
      <c r="L43" s="123">
        <f t="shared" si="11"/>
        <v>0</v>
      </c>
      <c r="M43" s="113">
        <f t="shared" si="11"/>
        <v>0</v>
      </c>
    </row>
    <row r="44" spans="1:13" ht="15" thickBot="1" x14ac:dyDescent="0.4">
      <c r="A44" s="142"/>
      <c r="B44" s="42" t="s">
        <v>90</v>
      </c>
      <c r="C44" s="117">
        <f>SUM(D44:M44)</f>
        <v>1239028</v>
      </c>
      <c r="D44" s="118">
        <f>SUM(D36:D43)</f>
        <v>365600</v>
      </c>
      <c r="E44" s="119">
        <f t="shared" ref="E44:M44" si="12">SUM(E36:E42)</f>
        <v>393428</v>
      </c>
      <c r="F44" s="119">
        <f t="shared" si="12"/>
        <v>60000</v>
      </c>
      <c r="G44" s="119">
        <f t="shared" si="12"/>
        <v>60000</v>
      </c>
      <c r="H44" s="119">
        <f t="shared" si="12"/>
        <v>60000</v>
      </c>
      <c r="I44" s="119">
        <f t="shared" si="12"/>
        <v>60000</v>
      </c>
      <c r="J44" s="119">
        <f t="shared" si="12"/>
        <v>60000</v>
      </c>
      <c r="K44" s="119">
        <f t="shared" si="12"/>
        <v>60000</v>
      </c>
      <c r="L44" s="120">
        <f t="shared" si="12"/>
        <v>60000</v>
      </c>
      <c r="M44" s="121">
        <f t="shared" si="12"/>
        <v>60000</v>
      </c>
    </row>
  </sheetData>
  <mergeCells count="4">
    <mergeCell ref="D5:M5"/>
    <mergeCell ref="A18:C18"/>
    <mergeCell ref="D20:M20"/>
    <mergeCell ref="A32:C32"/>
  </mergeCells>
  <pageMargins left="0.7" right="0.7" top="0.75" bottom="0.75" header="0.3" footer="0.3"/>
  <pageSetup paperSize="9" scale="3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CC"/>
    <outlinePr summaryBelow="0" summaryRight="0"/>
  </sheetPr>
  <dimension ref="A1:E75"/>
  <sheetViews>
    <sheetView view="pageBreakPreview" zoomScale="60" zoomScaleNormal="85" workbookViewId="0">
      <selection activeCell="E20" sqref="E20"/>
    </sheetView>
  </sheetViews>
  <sheetFormatPr defaultColWidth="8.81640625" defaultRowHeight="14.5" outlineLevelRow="2" x14ac:dyDescent="0.35"/>
  <cols>
    <col min="1" max="1" width="22.453125" customWidth="1"/>
    <col min="2" max="2" width="23.26953125" customWidth="1"/>
    <col min="3" max="3" width="22.453125" customWidth="1"/>
    <col min="5" max="5" width="17.81640625" customWidth="1"/>
  </cols>
  <sheetData>
    <row r="1" spans="1:5" ht="25.4" customHeight="1" thickBot="1" x14ac:dyDescent="0.55000000000000004">
      <c r="A1" s="416" t="s">
        <v>85</v>
      </c>
      <c r="B1" s="416"/>
      <c r="C1" s="416"/>
      <c r="D1" s="417"/>
      <c r="E1" s="18" t="s">
        <v>29</v>
      </c>
    </row>
    <row r="2" spans="1:5" ht="15" collapsed="1" thickBot="1" x14ac:dyDescent="0.4">
      <c r="A2" s="11" t="s">
        <v>0</v>
      </c>
      <c r="B2" s="23" t="s">
        <v>61</v>
      </c>
      <c r="C2" s="23" t="s">
        <v>60</v>
      </c>
      <c r="D2" s="23" t="s">
        <v>18</v>
      </c>
      <c r="E2" s="7"/>
    </row>
    <row r="3" spans="1:5" ht="15" thickBot="1" x14ac:dyDescent="0.4">
      <c r="A3" s="418" t="s">
        <v>65</v>
      </c>
      <c r="B3" s="419"/>
      <c r="C3" s="419"/>
      <c r="D3" s="29"/>
      <c r="E3" s="25">
        <f>E4+E25</f>
        <v>0</v>
      </c>
    </row>
    <row r="4" spans="1:5" ht="15" outlineLevel="1" thickBot="1" x14ac:dyDescent="0.4">
      <c r="A4" s="7" t="s">
        <v>92</v>
      </c>
      <c r="B4" s="7"/>
      <c r="C4" s="7"/>
      <c r="D4" s="8"/>
      <c r="E4" s="83">
        <f>SUM(E5:E24)</f>
        <v>0</v>
      </c>
    </row>
    <row r="5" spans="1:5" outlineLevel="2" x14ac:dyDescent="0.35">
      <c r="A5" s="414" t="s">
        <v>66</v>
      </c>
      <c r="B5" s="415" t="s">
        <v>67</v>
      </c>
      <c r="C5" s="415">
        <v>635009</v>
      </c>
      <c r="D5" s="15" t="s">
        <v>19</v>
      </c>
      <c r="E5" s="12">
        <v>0</v>
      </c>
    </row>
    <row r="6" spans="1:5" outlineLevel="2" x14ac:dyDescent="0.35">
      <c r="A6" s="414"/>
      <c r="B6" s="415"/>
      <c r="C6" s="415"/>
      <c r="D6" s="16" t="s">
        <v>20</v>
      </c>
      <c r="E6" s="13">
        <v>0</v>
      </c>
    </row>
    <row r="7" spans="1:5" outlineLevel="2" x14ac:dyDescent="0.35">
      <c r="A7" s="414"/>
      <c r="B7" s="415"/>
      <c r="C7" s="415"/>
      <c r="D7" s="16" t="s">
        <v>21</v>
      </c>
      <c r="E7" s="13">
        <v>0</v>
      </c>
    </row>
    <row r="8" spans="1:5" outlineLevel="2" x14ac:dyDescent="0.35">
      <c r="A8" s="414"/>
      <c r="B8" s="415"/>
      <c r="C8" s="415"/>
      <c r="D8" s="16" t="s">
        <v>22</v>
      </c>
      <c r="E8" s="13">
        <v>0</v>
      </c>
    </row>
    <row r="9" spans="1:5" outlineLevel="2" x14ac:dyDescent="0.35">
      <c r="A9" s="414"/>
      <c r="B9" s="415"/>
      <c r="C9" s="415"/>
      <c r="D9" s="16" t="s">
        <v>23</v>
      </c>
      <c r="E9" s="13">
        <v>0</v>
      </c>
    </row>
    <row r="10" spans="1:5" outlineLevel="2" x14ac:dyDescent="0.35">
      <c r="A10" s="414"/>
      <c r="B10" s="415"/>
      <c r="C10" s="415"/>
      <c r="D10" s="16" t="s">
        <v>24</v>
      </c>
      <c r="E10" s="13">
        <v>0</v>
      </c>
    </row>
    <row r="11" spans="1:5" outlineLevel="2" x14ac:dyDescent="0.35">
      <c r="A11" s="414"/>
      <c r="B11" s="415"/>
      <c r="C11" s="415"/>
      <c r="D11" s="16" t="s">
        <v>25</v>
      </c>
      <c r="E11" s="13">
        <v>0</v>
      </c>
    </row>
    <row r="12" spans="1:5" outlineLevel="2" x14ac:dyDescent="0.35">
      <c r="A12" s="414"/>
      <c r="B12" s="415"/>
      <c r="C12" s="415"/>
      <c r="D12" s="16" t="s">
        <v>26</v>
      </c>
      <c r="E12" s="13">
        <v>0</v>
      </c>
    </row>
    <row r="13" spans="1:5" outlineLevel="2" x14ac:dyDescent="0.35">
      <c r="A13" s="414"/>
      <c r="B13" s="415"/>
      <c r="C13" s="415"/>
      <c r="D13" s="16" t="s">
        <v>27</v>
      </c>
      <c r="E13" s="13">
        <v>0</v>
      </c>
    </row>
    <row r="14" spans="1:5" ht="15" outlineLevel="2" thickBot="1" x14ac:dyDescent="0.4">
      <c r="A14" s="414"/>
      <c r="B14" s="415"/>
      <c r="C14" s="415"/>
      <c r="D14" s="17" t="s">
        <v>28</v>
      </c>
      <c r="E14" s="14">
        <v>0</v>
      </c>
    </row>
    <row r="15" spans="1:5" outlineLevel="2" x14ac:dyDescent="0.35">
      <c r="A15" s="414" t="s">
        <v>68</v>
      </c>
      <c r="B15" s="415" t="s">
        <v>59</v>
      </c>
      <c r="C15" s="415">
        <v>718006</v>
      </c>
      <c r="D15" s="15" t="s">
        <v>19</v>
      </c>
      <c r="E15" s="13">
        <v>0</v>
      </c>
    </row>
    <row r="16" spans="1:5" outlineLevel="2" x14ac:dyDescent="0.35">
      <c r="A16" s="414"/>
      <c r="B16" s="415"/>
      <c r="C16" s="415"/>
      <c r="D16" s="16" t="s">
        <v>20</v>
      </c>
      <c r="E16" s="13">
        <v>0</v>
      </c>
    </row>
    <row r="17" spans="1:5" outlineLevel="2" x14ac:dyDescent="0.35">
      <c r="A17" s="414"/>
      <c r="B17" s="415"/>
      <c r="C17" s="415"/>
      <c r="D17" s="16" t="s">
        <v>21</v>
      </c>
      <c r="E17" s="13">
        <v>0</v>
      </c>
    </row>
    <row r="18" spans="1:5" outlineLevel="2" x14ac:dyDescent="0.35">
      <c r="A18" s="414"/>
      <c r="B18" s="415"/>
      <c r="C18" s="415"/>
      <c r="D18" s="16" t="s">
        <v>22</v>
      </c>
      <c r="E18" s="13">
        <v>0</v>
      </c>
    </row>
    <row r="19" spans="1:5" outlineLevel="2" x14ac:dyDescent="0.35">
      <c r="A19" s="414"/>
      <c r="B19" s="415"/>
      <c r="C19" s="415"/>
      <c r="D19" s="16" t="s">
        <v>23</v>
      </c>
      <c r="E19" s="13">
        <v>0</v>
      </c>
    </row>
    <row r="20" spans="1:5" outlineLevel="2" x14ac:dyDescent="0.35">
      <c r="A20" s="414"/>
      <c r="B20" s="415"/>
      <c r="C20" s="415"/>
      <c r="D20" s="16" t="s">
        <v>24</v>
      </c>
      <c r="E20" s="13">
        <v>0</v>
      </c>
    </row>
    <row r="21" spans="1:5" outlineLevel="2" x14ac:dyDescent="0.35">
      <c r="A21" s="414"/>
      <c r="B21" s="415"/>
      <c r="C21" s="415"/>
      <c r="D21" s="16" t="s">
        <v>25</v>
      </c>
      <c r="E21" s="13">
        <v>0</v>
      </c>
    </row>
    <row r="22" spans="1:5" outlineLevel="2" x14ac:dyDescent="0.35">
      <c r="A22" s="414"/>
      <c r="B22" s="415"/>
      <c r="C22" s="415"/>
      <c r="D22" s="16" t="s">
        <v>26</v>
      </c>
      <c r="E22" s="13">
        <v>0</v>
      </c>
    </row>
    <row r="23" spans="1:5" outlineLevel="2" x14ac:dyDescent="0.35">
      <c r="A23" s="414"/>
      <c r="B23" s="415"/>
      <c r="C23" s="415"/>
      <c r="D23" s="16" t="s">
        <v>27</v>
      </c>
      <c r="E23" s="13">
        <v>0</v>
      </c>
    </row>
    <row r="24" spans="1:5" ht="15" outlineLevel="2" thickBot="1" x14ac:dyDescent="0.4">
      <c r="A24" s="414"/>
      <c r="B24" s="415"/>
      <c r="C24" s="415"/>
      <c r="D24" s="17" t="s">
        <v>28</v>
      </c>
      <c r="E24" s="14">
        <v>0</v>
      </c>
    </row>
    <row r="25" spans="1:5" ht="15" outlineLevel="1" thickBot="1" x14ac:dyDescent="0.4">
      <c r="A25" s="7" t="s">
        <v>93</v>
      </c>
      <c r="B25" s="7"/>
      <c r="C25" s="7"/>
      <c r="D25" s="8"/>
      <c r="E25" s="85">
        <f>SUM(E26:E75)</f>
        <v>0</v>
      </c>
    </row>
    <row r="26" spans="1:5" outlineLevel="2" x14ac:dyDescent="0.35">
      <c r="A26" s="414" t="s">
        <v>69</v>
      </c>
      <c r="B26" s="415" t="s">
        <v>67</v>
      </c>
      <c r="C26" s="415">
        <v>635009</v>
      </c>
      <c r="D26" s="15" t="s">
        <v>19</v>
      </c>
      <c r="E26" s="19">
        <v>0</v>
      </c>
    </row>
    <row r="27" spans="1:5" outlineLevel="2" x14ac:dyDescent="0.35">
      <c r="A27" s="414"/>
      <c r="B27" s="415"/>
      <c r="C27" s="415"/>
      <c r="D27" s="16" t="s">
        <v>20</v>
      </c>
      <c r="E27" s="20">
        <v>0</v>
      </c>
    </row>
    <row r="28" spans="1:5" outlineLevel="2" x14ac:dyDescent="0.35">
      <c r="A28" s="414"/>
      <c r="B28" s="415"/>
      <c r="C28" s="415"/>
      <c r="D28" s="16" t="s">
        <v>21</v>
      </c>
      <c r="E28" s="20">
        <v>0</v>
      </c>
    </row>
    <row r="29" spans="1:5" outlineLevel="2" x14ac:dyDescent="0.35">
      <c r="A29" s="414"/>
      <c r="B29" s="415"/>
      <c r="C29" s="415"/>
      <c r="D29" s="16" t="s">
        <v>22</v>
      </c>
      <c r="E29" s="20">
        <v>0</v>
      </c>
    </row>
    <row r="30" spans="1:5" outlineLevel="2" x14ac:dyDescent="0.35">
      <c r="A30" s="414"/>
      <c r="B30" s="415"/>
      <c r="C30" s="415"/>
      <c r="D30" s="16" t="s">
        <v>23</v>
      </c>
      <c r="E30" s="20">
        <v>0</v>
      </c>
    </row>
    <row r="31" spans="1:5" outlineLevel="2" x14ac:dyDescent="0.35">
      <c r="A31" s="414"/>
      <c r="B31" s="415"/>
      <c r="C31" s="415"/>
      <c r="D31" s="16" t="s">
        <v>24</v>
      </c>
      <c r="E31" s="20">
        <v>0</v>
      </c>
    </row>
    <row r="32" spans="1:5" outlineLevel="2" x14ac:dyDescent="0.35">
      <c r="A32" s="414"/>
      <c r="B32" s="415"/>
      <c r="C32" s="415"/>
      <c r="D32" s="16" t="s">
        <v>25</v>
      </c>
      <c r="E32" s="20">
        <v>0</v>
      </c>
    </row>
    <row r="33" spans="1:5" outlineLevel="2" x14ac:dyDescent="0.35">
      <c r="A33" s="414"/>
      <c r="B33" s="415"/>
      <c r="C33" s="415"/>
      <c r="D33" s="16" t="s">
        <v>26</v>
      </c>
      <c r="E33" s="20">
        <v>0</v>
      </c>
    </row>
    <row r="34" spans="1:5" outlineLevel="2" x14ac:dyDescent="0.35">
      <c r="A34" s="414"/>
      <c r="B34" s="415"/>
      <c r="C34" s="415"/>
      <c r="D34" s="16" t="s">
        <v>27</v>
      </c>
      <c r="E34" s="20">
        <v>0</v>
      </c>
    </row>
    <row r="35" spans="1:5" ht="15" outlineLevel="2" thickBot="1" x14ac:dyDescent="0.4">
      <c r="A35" s="414"/>
      <c r="B35" s="415"/>
      <c r="C35" s="415"/>
      <c r="D35" s="17" t="s">
        <v>28</v>
      </c>
      <c r="E35" s="21">
        <v>0</v>
      </c>
    </row>
    <row r="36" spans="1:5" outlineLevel="2" x14ac:dyDescent="0.35">
      <c r="A36" s="414" t="s">
        <v>70</v>
      </c>
      <c r="B36" s="415" t="s">
        <v>64</v>
      </c>
      <c r="C36" s="415">
        <v>637005</v>
      </c>
      <c r="D36" s="15" t="s">
        <v>19</v>
      </c>
      <c r="E36" s="20">
        <v>0</v>
      </c>
    </row>
    <row r="37" spans="1:5" outlineLevel="2" x14ac:dyDescent="0.35">
      <c r="A37" s="414"/>
      <c r="B37" s="415"/>
      <c r="C37" s="415"/>
      <c r="D37" s="16" t="s">
        <v>20</v>
      </c>
      <c r="E37" s="20">
        <v>0</v>
      </c>
    </row>
    <row r="38" spans="1:5" outlineLevel="2" x14ac:dyDescent="0.35">
      <c r="A38" s="414"/>
      <c r="B38" s="415"/>
      <c r="C38" s="415"/>
      <c r="D38" s="16" t="s">
        <v>21</v>
      </c>
      <c r="E38" s="20">
        <v>0</v>
      </c>
    </row>
    <row r="39" spans="1:5" outlineLevel="2" x14ac:dyDescent="0.35">
      <c r="A39" s="414"/>
      <c r="B39" s="415"/>
      <c r="C39" s="415"/>
      <c r="D39" s="16" t="s">
        <v>22</v>
      </c>
      <c r="E39" s="20">
        <v>0</v>
      </c>
    </row>
    <row r="40" spans="1:5" outlineLevel="2" x14ac:dyDescent="0.35">
      <c r="A40" s="414"/>
      <c r="B40" s="415"/>
      <c r="C40" s="415"/>
      <c r="D40" s="16" t="s">
        <v>23</v>
      </c>
      <c r="E40" s="20">
        <v>0</v>
      </c>
    </row>
    <row r="41" spans="1:5" outlineLevel="2" x14ac:dyDescent="0.35">
      <c r="A41" s="414"/>
      <c r="B41" s="415"/>
      <c r="C41" s="415"/>
      <c r="D41" s="16" t="s">
        <v>24</v>
      </c>
      <c r="E41" s="20">
        <v>0</v>
      </c>
    </row>
    <row r="42" spans="1:5" outlineLevel="2" x14ac:dyDescent="0.35">
      <c r="A42" s="414"/>
      <c r="B42" s="415"/>
      <c r="C42" s="415"/>
      <c r="D42" s="16" t="s">
        <v>25</v>
      </c>
      <c r="E42" s="20">
        <v>0</v>
      </c>
    </row>
    <row r="43" spans="1:5" outlineLevel="2" x14ac:dyDescent="0.35">
      <c r="A43" s="414"/>
      <c r="B43" s="415"/>
      <c r="C43" s="415"/>
      <c r="D43" s="16" t="s">
        <v>26</v>
      </c>
      <c r="E43" s="20">
        <v>0</v>
      </c>
    </row>
    <row r="44" spans="1:5" outlineLevel="2" x14ac:dyDescent="0.35">
      <c r="A44" s="414"/>
      <c r="B44" s="415"/>
      <c r="C44" s="415"/>
      <c r="D44" s="16" t="s">
        <v>27</v>
      </c>
      <c r="E44" s="20">
        <v>0</v>
      </c>
    </row>
    <row r="45" spans="1:5" ht="15" outlineLevel="2" thickBot="1" x14ac:dyDescent="0.4">
      <c r="A45" s="414"/>
      <c r="B45" s="415"/>
      <c r="C45" s="415"/>
      <c r="D45" s="17" t="s">
        <v>28</v>
      </c>
      <c r="E45" s="21">
        <v>0</v>
      </c>
    </row>
    <row r="46" spans="1:5" outlineLevel="2" x14ac:dyDescent="0.35">
      <c r="A46" s="414" t="s">
        <v>71</v>
      </c>
      <c r="B46" s="415" t="s">
        <v>59</v>
      </c>
      <c r="C46" s="415">
        <v>718006</v>
      </c>
      <c r="D46" s="15" t="s">
        <v>19</v>
      </c>
      <c r="E46" s="20">
        <v>0</v>
      </c>
    </row>
    <row r="47" spans="1:5" outlineLevel="2" x14ac:dyDescent="0.35">
      <c r="A47" s="414"/>
      <c r="B47" s="415"/>
      <c r="C47" s="415"/>
      <c r="D47" s="16" t="s">
        <v>20</v>
      </c>
      <c r="E47" s="20">
        <v>0</v>
      </c>
    </row>
    <row r="48" spans="1:5" outlineLevel="2" x14ac:dyDescent="0.35">
      <c r="A48" s="414"/>
      <c r="B48" s="415"/>
      <c r="C48" s="415"/>
      <c r="D48" s="16" t="s">
        <v>21</v>
      </c>
      <c r="E48" s="20">
        <v>0</v>
      </c>
    </row>
    <row r="49" spans="1:5" outlineLevel="2" x14ac:dyDescent="0.35">
      <c r="A49" s="414"/>
      <c r="B49" s="415"/>
      <c r="C49" s="415"/>
      <c r="D49" s="16" t="s">
        <v>22</v>
      </c>
      <c r="E49" s="20">
        <v>0</v>
      </c>
    </row>
    <row r="50" spans="1:5" outlineLevel="2" x14ac:dyDescent="0.35">
      <c r="A50" s="414"/>
      <c r="B50" s="415"/>
      <c r="C50" s="415"/>
      <c r="D50" s="16" t="s">
        <v>23</v>
      </c>
      <c r="E50" s="20">
        <v>0</v>
      </c>
    </row>
    <row r="51" spans="1:5" outlineLevel="2" x14ac:dyDescent="0.35">
      <c r="A51" s="414"/>
      <c r="B51" s="415"/>
      <c r="C51" s="415"/>
      <c r="D51" s="16" t="s">
        <v>24</v>
      </c>
      <c r="E51" s="20">
        <v>0</v>
      </c>
    </row>
    <row r="52" spans="1:5" outlineLevel="2" x14ac:dyDescent="0.35">
      <c r="A52" s="414"/>
      <c r="B52" s="415"/>
      <c r="C52" s="415"/>
      <c r="D52" s="16" t="s">
        <v>25</v>
      </c>
      <c r="E52" s="20">
        <v>0</v>
      </c>
    </row>
    <row r="53" spans="1:5" outlineLevel="2" x14ac:dyDescent="0.35">
      <c r="A53" s="414"/>
      <c r="B53" s="415"/>
      <c r="C53" s="415"/>
      <c r="D53" s="16" t="s">
        <v>26</v>
      </c>
      <c r="E53" s="20">
        <v>0</v>
      </c>
    </row>
    <row r="54" spans="1:5" outlineLevel="2" x14ac:dyDescent="0.35">
      <c r="A54" s="414"/>
      <c r="B54" s="415"/>
      <c r="C54" s="415"/>
      <c r="D54" s="16" t="s">
        <v>27</v>
      </c>
      <c r="E54" s="20">
        <v>0</v>
      </c>
    </row>
    <row r="55" spans="1:5" ht="15" outlineLevel="2" thickBot="1" x14ac:dyDescent="0.4">
      <c r="A55" s="414"/>
      <c r="B55" s="415"/>
      <c r="C55" s="415"/>
      <c r="D55" s="17" t="s">
        <v>28</v>
      </c>
      <c r="E55" s="21">
        <v>0</v>
      </c>
    </row>
    <row r="56" spans="1:5" outlineLevel="2" x14ac:dyDescent="0.35">
      <c r="A56" s="414" t="s">
        <v>72</v>
      </c>
      <c r="B56" s="415" t="s">
        <v>73</v>
      </c>
      <c r="C56" s="415"/>
      <c r="D56" s="15" t="s">
        <v>19</v>
      </c>
      <c r="E56" s="20">
        <v>0</v>
      </c>
    </row>
    <row r="57" spans="1:5" outlineLevel="2" x14ac:dyDescent="0.35">
      <c r="A57" s="414"/>
      <c r="B57" s="415"/>
      <c r="C57" s="415"/>
      <c r="D57" s="16" t="s">
        <v>20</v>
      </c>
      <c r="E57" s="20">
        <v>0</v>
      </c>
    </row>
    <row r="58" spans="1:5" outlineLevel="2" x14ac:dyDescent="0.35">
      <c r="A58" s="414"/>
      <c r="B58" s="415"/>
      <c r="C58" s="415"/>
      <c r="D58" s="16" t="s">
        <v>21</v>
      </c>
      <c r="E58" s="20">
        <v>0</v>
      </c>
    </row>
    <row r="59" spans="1:5" outlineLevel="2" x14ac:dyDescent="0.35">
      <c r="A59" s="414"/>
      <c r="B59" s="415"/>
      <c r="C59" s="415"/>
      <c r="D59" s="16" t="s">
        <v>22</v>
      </c>
      <c r="E59" s="20">
        <v>0</v>
      </c>
    </row>
    <row r="60" spans="1:5" outlineLevel="2" x14ac:dyDescent="0.35">
      <c r="A60" s="414"/>
      <c r="B60" s="415"/>
      <c r="C60" s="415"/>
      <c r="D60" s="16" t="s">
        <v>23</v>
      </c>
      <c r="E60" s="20">
        <v>0</v>
      </c>
    </row>
    <row r="61" spans="1:5" outlineLevel="2" x14ac:dyDescent="0.35">
      <c r="A61" s="414"/>
      <c r="B61" s="415"/>
      <c r="C61" s="415"/>
      <c r="D61" s="16" t="s">
        <v>24</v>
      </c>
      <c r="E61" s="20">
        <v>0</v>
      </c>
    </row>
    <row r="62" spans="1:5" outlineLevel="2" x14ac:dyDescent="0.35">
      <c r="A62" s="414"/>
      <c r="B62" s="415"/>
      <c r="C62" s="415"/>
      <c r="D62" s="16" t="s">
        <v>25</v>
      </c>
      <c r="E62" s="20">
        <v>0</v>
      </c>
    </row>
    <row r="63" spans="1:5" outlineLevel="2" x14ac:dyDescent="0.35">
      <c r="A63" s="414"/>
      <c r="B63" s="415"/>
      <c r="C63" s="415"/>
      <c r="D63" s="16" t="s">
        <v>26</v>
      </c>
      <c r="E63" s="20">
        <v>0</v>
      </c>
    </row>
    <row r="64" spans="1:5" outlineLevel="2" x14ac:dyDescent="0.35">
      <c r="A64" s="414"/>
      <c r="B64" s="415"/>
      <c r="C64" s="415"/>
      <c r="D64" s="16" t="s">
        <v>27</v>
      </c>
      <c r="E64" s="20">
        <v>0</v>
      </c>
    </row>
    <row r="65" spans="1:5" ht="15" outlineLevel="2" thickBot="1" x14ac:dyDescent="0.4">
      <c r="A65" s="414"/>
      <c r="B65" s="415"/>
      <c r="C65" s="415"/>
      <c r="D65" s="17" t="s">
        <v>28</v>
      </c>
      <c r="E65" s="21">
        <v>0</v>
      </c>
    </row>
    <row r="66" spans="1:5" outlineLevel="2" x14ac:dyDescent="0.35">
      <c r="A66" s="414" t="s">
        <v>63</v>
      </c>
      <c r="B66" s="415" t="s">
        <v>64</v>
      </c>
      <c r="C66" s="415">
        <v>637001</v>
      </c>
      <c r="D66" s="15" t="s">
        <v>19</v>
      </c>
      <c r="E66" s="20">
        <v>0</v>
      </c>
    </row>
    <row r="67" spans="1:5" outlineLevel="2" x14ac:dyDescent="0.35">
      <c r="A67" s="414"/>
      <c r="B67" s="415"/>
      <c r="C67" s="415"/>
      <c r="D67" s="16" t="s">
        <v>20</v>
      </c>
      <c r="E67" s="20">
        <v>0</v>
      </c>
    </row>
    <row r="68" spans="1:5" outlineLevel="2" x14ac:dyDescent="0.35">
      <c r="A68" s="414"/>
      <c r="B68" s="415"/>
      <c r="C68" s="415"/>
      <c r="D68" s="16" t="s">
        <v>21</v>
      </c>
      <c r="E68" s="20">
        <v>0</v>
      </c>
    </row>
    <row r="69" spans="1:5" outlineLevel="2" x14ac:dyDescent="0.35">
      <c r="A69" s="414"/>
      <c r="B69" s="415"/>
      <c r="C69" s="415"/>
      <c r="D69" s="16" t="s">
        <v>22</v>
      </c>
      <c r="E69" s="20">
        <v>0</v>
      </c>
    </row>
    <row r="70" spans="1:5" outlineLevel="2" x14ac:dyDescent="0.35">
      <c r="A70" s="414"/>
      <c r="B70" s="415"/>
      <c r="C70" s="415"/>
      <c r="D70" s="16" t="s">
        <v>23</v>
      </c>
      <c r="E70" s="20">
        <v>0</v>
      </c>
    </row>
    <row r="71" spans="1:5" outlineLevel="2" x14ac:dyDescent="0.35">
      <c r="A71" s="414"/>
      <c r="B71" s="415"/>
      <c r="C71" s="415"/>
      <c r="D71" s="16" t="s">
        <v>24</v>
      </c>
      <c r="E71" s="20">
        <v>0</v>
      </c>
    </row>
    <row r="72" spans="1:5" outlineLevel="2" x14ac:dyDescent="0.35">
      <c r="A72" s="414"/>
      <c r="B72" s="415"/>
      <c r="C72" s="415"/>
      <c r="D72" s="16" t="s">
        <v>25</v>
      </c>
      <c r="E72" s="20">
        <v>0</v>
      </c>
    </row>
    <row r="73" spans="1:5" outlineLevel="2" x14ac:dyDescent="0.35">
      <c r="A73" s="414"/>
      <c r="B73" s="415"/>
      <c r="C73" s="415"/>
      <c r="D73" s="16" t="s">
        <v>26</v>
      </c>
      <c r="E73" s="20">
        <v>0</v>
      </c>
    </row>
    <row r="74" spans="1:5" outlineLevel="2" x14ac:dyDescent="0.35">
      <c r="A74" s="414"/>
      <c r="B74" s="415"/>
      <c r="C74" s="415"/>
      <c r="D74" s="16" t="s">
        <v>27</v>
      </c>
      <c r="E74" s="20">
        <v>0</v>
      </c>
    </row>
    <row r="75" spans="1:5" ht="15" outlineLevel="2" thickBot="1" x14ac:dyDescent="0.4">
      <c r="A75" s="414"/>
      <c r="B75" s="415"/>
      <c r="C75" s="415"/>
      <c r="D75" s="17" t="s">
        <v>28</v>
      </c>
      <c r="E75" s="21">
        <v>0</v>
      </c>
    </row>
  </sheetData>
  <mergeCells count="23">
    <mergeCell ref="A1:D1"/>
    <mergeCell ref="A3:C3"/>
    <mergeCell ref="A5:A14"/>
    <mergeCell ref="B5:B14"/>
    <mergeCell ref="C5:C14"/>
    <mergeCell ref="A15:A24"/>
    <mergeCell ref="B15:B24"/>
    <mergeCell ref="C15:C24"/>
    <mergeCell ref="A26:A35"/>
    <mergeCell ref="B26:B35"/>
    <mergeCell ref="C26:C35"/>
    <mergeCell ref="A36:A45"/>
    <mergeCell ref="B36:B45"/>
    <mergeCell ref="C36:C45"/>
    <mergeCell ref="A46:A55"/>
    <mergeCell ref="B46:B55"/>
    <mergeCell ref="C46:C55"/>
    <mergeCell ref="A56:A65"/>
    <mergeCell ref="B56:B65"/>
    <mergeCell ref="C56:C65"/>
    <mergeCell ref="A66:A75"/>
    <mergeCell ref="B66:B75"/>
    <mergeCell ref="C66:C75"/>
  </mergeCells>
  <pageMargins left="0.7" right="0.7" top="0.75" bottom="0.75" header="0.3" footer="0.3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CC"/>
    <outlinePr summaryBelow="0" summaryRight="0"/>
  </sheetPr>
  <dimension ref="A1:E53"/>
  <sheetViews>
    <sheetView view="pageBreakPreview" zoomScale="60" zoomScaleNormal="85" workbookViewId="0">
      <selection activeCell="F13" sqref="F13"/>
    </sheetView>
  </sheetViews>
  <sheetFormatPr defaultColWidth="8.81640625" defaultRowHeight="14.5" outlineLevelRow="1" x14ac:dyDescent="0.35"/>
  <cols>
    <col min="1" max="1" width="22.453125" customWidth="1"/>
    <col min="2" max="2" width="23.26953125" customWidth="1"/>
    <col min="3" max="3" width="22.453125" customWidth="1"/>
    <col min="5" max="5" width="17.81640625" customWidth="1"/>
  </cols>
  <sheetData>
    <row r="1" spans="1:5" ht="25.4" customHeight="1" thickBot="1" x14ac:dyDescent="0.55000000000000004">
      <c r="A1" s="416" t="s">
        <v>84</v>
      </c>
      <c r="B1" s="416"/>
      <c r="C1" s="416"/>
      <c r="D1" s="417"/>
      <c r="E1" s="18" t="s">
        <v>29</v>
      </c>
    </row>
    <row r="2" spans="1:5" ht="15" thickBot="1" x14ac:dyDescent="0.4">
      <c r="A2" s="11" t="s">
        <v>0</v>
      </c>
      <c r="B2" s="23" t="s">
        <v>61</v>
      </c>
      <c r="C2" s="23" t="s">
        <v>60</v>
      </c>
      <c r="D2" s="23" t="s">
        <v>18</v>
      </c>
      <c r="E2" s="7"/>
    </row>
    <row r="3" spans="1:5" ht="15" thickBot="1" x14ac:dyDescent="0.4">
      <c r="A3" s="420" t="s">
        <v>75</v>
      </c>
      <c r="B3" s="420"/>
      <c r="C3" s="420"/>
      <c r="D3" s="24"/>
      <c r="E3" s="25">
        <f>SUM(E4:E53)</f>
        <v>0</v>
      </c>
    </row>
    <row r="4" spans="1:5" outlineLevel="1" x14ac:dyDescent="0.35">
      <c r="A4" s="414" t="s">
        <v>80</v>
      </c>
      <c r="B4" s="415" t="s">
        <v>67</v>
      </c>
      <c r="C4" s="415">
        <v>635002</v>
      </c>
      <c r="D4" s="15" t="s">
        <v>19</v>
      </c>
      <c r="E4" s="19">
        <v>0</v>
      </c>
    </row>
    <row r="5" spans="1:5" outlineLevel="1" x14ac:dyDescent="0.35">
      <c r="A5" s="414"/>
      <c r="B5" s="415"/>
      <c r="C5" s="415"/>
      <c r="D5" s="16" t="s">
        <v>20</v>
      </c>
      <c r="E5" s="20">
        <v>0</v>
      </c>
    </row>
    <row r="6" spans="1:5" outlineLevel="1" x14ac:dyDescent="0.35">
      <c r="A6" s="414"/>
      <c r="B6" s="415"/>
      <c r="C6" s="415"/>
      <c r="D6" s="16" t="s">
        <v>21</v>
      </c>
      <c r="E6" s="20">
        <v>0</v>
      </c>
    </row>
    <row r="7" spans="1:5" outlineLevel="1" x14ac:dyDescent="0.35">
      <c r="A7" s="414"/>
      <c r="B7" s="415"/>
      <c r="C7" s="415"/>
      <c r="D7" s="16" t="s">
        <v>22</v>
      </c>
      <c r="E7" s="20">
        <v>0</v>
      </c>
    </row>
    <row r="8" spans="1:5" outlineLevel="1" x14ac:dyDescent="0.35">
      <c r="A8" s="414"/>
      <c r="B8" s="415"/>
      <c r="C8" s="415"/>
      <c r="D8" s="16" t="s">
        <v>23</v>
      </c>
      <c r="E8" s="20">
        <v>0</v>
      </c>
    </row>
    <row r="9" spans="1:5" outlineLevel="1" x14ac:dyDescent="0.35">
      <c r="A9" s="414"/>
      <c r="B9" s="415"/>
      <c r="C9" s="415"/>
      <c r="D9" s="16" t="s">
        <v>24</v>
      </c>
      <c r="E9" s="20">
        <v>0</v>
      </c>
    </row>
    <row r="10" spans="1:5" outlineLevel="1" x14ac:dyDescent="0.35">
      <c r="A10" s="414"/>
      <c r="B10" s="415"/>
      <c r="C10" s="415"/>
      <c r="D10" s="16" t="s">
        <v>25</v>
      </c>
      <c r="E10" s="20">
        <v>0</v>
      </c>
    </row>
    <row r="11" spans="1:5" outlineLevel="1" x14ac:dyDescent="0.35">
      <c r="A11" s="414"/>
      <c r="B11" s="415"/>
      <c r="C11" s="415"/>
      <c r="D11" s="16" t="s">
        <v>26</v>
      </c>
      <c r="E11" s="20">
        <v>0</v>
      </c>
    </row>
    <row r="12" spans="1:5" outlineLevel="1" x14ac:dyDescent="0.35">
      <c r="A12" s="414"/>
      <c r="B12" s="415"/>
      <c r="C12" s="415"/>
      <c r="D12" s="16" t="s">
        <v>27</v>
      </c>
      <c r="E12" s="20">
        <v>0</v>
      </c>
    </row>
    <row r="13" spans="1:5" ht="15" outlineLevel="1" thickBot="1" x14ac:dyDescent="0.4">
      <c r="A13" s="414"/>
      <c r="B13" s="415"/>
      <c r="C13" s="415"/>
      <c r="D13" s="17" t="s">
        <v>28</v>
      </c>
      <c r="E13" s="21">
        <v>0</v>
      </c>
    </row>
    <row r="14" spans="1:5" outlineLevel="1" x14ac:dyDescent="0.35">
      <c r="A14" s="414" t="s">
        <v>81</v>
      </c>
      <c r="B14" s="414" t="s">
        <v>79</v>
      </c>
      <c r="C14" s="415">
        <v>718002</v>
      </c>
      <c r="D14" s="15" t="s">
        <v>19</v>
      </c>
      <c r="E14" s="20">
        <v>0</v>
      </c>
    </row>
    <row r="15" spans="1:5" outlineLevel="1" x14ac:dyDescent="0.35">
      <c r="A15" s="414"/>
      <c r="B15" s="415"/>
      <c r="C15" s="415"/>
      <c r="D15" s="16" t="s">
        <v>20</v>
      </c>
      <c r="E15" s="20">
        <v>0</v>
      </c>
    </row>
    <row r="16" spans="1:5" outlineLevel="1" x14ac:dyDescent="0.35">
      <c r="A16" s="414"/>
      <c r="B16" s="415"/>
      <c r="C16" s="415"/>
      <c r="D16" s="16" t="s">
        <v>21</v>
      </c>
      <c r="E16" s="20">
        <v>0</v>
      </c>
    </row>
    <row r="17" spans="1:5" outlineLevel="1" x14ac:dyDescent="0.35">
      <c r="A17" s="414"/>
      <c r="B17" s="415"/>
      <c r="C17" s="415"/>
      <c r="D17" s="16" t="s">
        <v>22</v>
      </c>
      <c r="E17" s="20">
        <v>0</v>
      </c>
    </row>
    <row r="18" spans="1:5" outlineLevel="1" x14ac:dyDescent="0.35">
      <c r="A18" s="414"/>
      <c r="B18" s="415"/>
      <c r="C18" s="415"/>
      <c r="D18" s="16" t="s">
        <v>23</v>
      </c>
      <c r="E18" s="20">
        <v>0</v>
      </c>
    </row>
    <row r="19" spans="1:5" outlineLevel="1" x14ac:dyDescent="0.35">
      <c r="A19" s="414"/>
      <c r="B19" s="415"/>
      <c r="C19" s="415"/>
      <c r="D19" s="16" t="s">
        <v>24</v>
      </c>
      <c r="E19" s="20">
        <v>0</v>
      </c>
    </row>
    <row r="20" spans="1:5" outlineLevel="1" x14ac:dyDescent="0.35">
      <c r="A20" s="414"/>
      <c r="B20" s="415"/>
      <c r="C20" s="415"/>
      <c r="D20" s="16" t="s">
        <v>25</v>
      </c>
      <c r="E20" s="20">
        <v>0</v>
      </c>
    </row>
    <row r="21" spans="1:5" outlineLevel="1" x14ac:dyDescent="0.35">
      <c r="A21" s="414"/>
      <c r="B21" s="415"/>
      <c r="C21" s="415"/>
      <c r="D21" s="16" t="s">
        <v>26</v>
      </c>
      <c r="E21" s="20">
        <v>0</v>
      </c>
    </row>
    <row r="22" spans="1:5" outlineLevel="1" x14ac:dyDescent="0.35">
      <c r="A22" s="414"/>
      <c r="B22" s="415"/>
      <c r="C22" s="415"/>
      <c r="D22" s="16" t="s">
        <v>27</v>
      </c>
      <c r="E22" s="20">
        <v>0</v>
      </c>
    </row>
    <row r="23" spans="1:5" ht="15" outlineLevel="1" thickBot="1" x14ac:dyDescent="0.4">
      <c r="A23" s="414"/>
      <c r="B23" s="415"/>
      <c r="C23" s="415"/>
      <c r="D23" s="17" t="s">
        <v>28</v>
      </c>
      <c r="E23" s="21">
        <v>0</v>
      </c>
    </row>
    <row r="24" spans="1:5" outlineLevel="1" x14ac:dyDescent="0.35">
      <c r="A24" s="414" t="s">
        <v>82</v>
      </c>
      <c r="B24" s="415"/>
      <c r="C24" s="415"/>
      <c r="D24" s="15" t="s">
        <v>19</v>
      </c>
      <c r="E24" s="20">
        <v>0</v>
      </c>
    </row>
    <row r="25" spans="1:5" outlineLevel="1" x14ac:dyDescent="0.35">
      <c r="A25" s="414"/>
      <c r="B25" s="415"/>
      <c r="C25" s="415"/>
      <c r="D25" s="16" t="s">
        <v>20</v>
      </c>
      <c r="E25" s="20">
        <v>0</v>
      </c>
    </row>
    <row r="26" spans="1:5" outlineLevel="1" x14ac:dyDescent="0.35">
      <c r="A26" s="414"/>
      <c r="B26" s="415"/>
      <c r="C26" s="415"/>
      <c r="D26" s="16" t="s">
        <v>21</v>
      </c>
      <c r="E26" s="20">
        <v>0</v>
      </c>
    </row>
    <row r="27" spans="1:5" outlineLevel="1" x14ac:dyDescent="0.35">
      <c r="A27" s="414"/>
      <c r="B27" s="415"/>
      <c r="C27" s="415"/>
      <c r="D27" s="16" t="s">
        <v>22</v>
      </c>
      <c r="E27" s="20">
        <v>0</v>
      </c>
    </row>
    <row r="28" spans="1:5" outlineLevel="1" x14ac:dyDescent="0.35">
      <c r="A28" s="414"/>
      <c r="B28" s="415"/>
      <c r="C28" s="415"/>
      <c r="D28" s="16" t="s">
        <v>23</v>
      </c>
      <c r="E28" s="20">
        <v>0</v>
      </c>
    </row>
    <row r="29" spans="1:5" outlineLevel="1" x14ac:dyDescent="0.35">
      <c r="A29" s="414"/>
      <c r="B29" s="415"/>
      <c r="C29" s="415"/>
      <c r="D29" s="16" t="s">
        <v>24</v>
      </c>
      <c r="E29" s="20">
        <v>0</v>
      </c>
    </row>
    <row r="30" spans="1:5" outlineLevel="1" x14ac:dyDescent="0.35">
      <c r="A30" s="414"/>
      <c r="B30" s="415"/>
      <c r="C30" s="415"/>
      <c r="D30" s="16" t="s">
        <v>25</v>
      </c>
      <c r="E30" s="20">
        <v>0</v>
      </c>
    </row>
    <row r="31" spans="1:5" outlineLevel="1" x14ac:dyDescent="0.35">
      <c r="A31" s="414"/>
      <c r="B31" s="415"/>
      <c r="C31" s="415"/>
      <c r="D31" s="16" t="s">
        <v>26</v>
      </c>
      <c r="E31" s="20">
        <v>0</v>
      </c>
    </row>
    <row r="32" spans="1:5" outlineLevel="1" x14ac:dyDescent="0.35">
      <c r="A32" s="414"/>
      <c r="B32" s="415"/>
      <c r="C32" s="415"/>
      <c r="D32" s="16" t="s">
        <v>27</v>
      </c>
      <c r="E32" s="20">
        <v>0</v>
      </c>
    </row>
    <row r="33" spans="1:5" ht="15" outlineLevel="1" thickBot="1" x14ac:dyDescent="0.4">
      <c r="A33" s="414"/>
      <c r="B33" s="415"/>
      <c r="C33" s="415"/>
      <c r="D33" s="17" t="s">
        <v>28</v>
      </c>
      <c r="E33" s="21">
        <v>0</v>
      </c>
    </row>
    <row r="34" spans="1:5" outlineLevel="1" x14ac:dyDescent="0.35">
      <c r="A34" s="414" t="s">
        <v>83</v>
      </c>
      <c r="B34" s="415"/>
      <c r="C34" s="415"/>
      <c r="D34" s="15" t="s">
        <v>19</v>
      </c>
      <c r="E34" s="20">
        <v>0</v>
      </c>
    </row>
    <row r="35" spans="1:5" outlineLevel="1" x14ac:dyDescent="0.35">
      <c r="A35" s="414"/>
      <c r="B35" s="415"/>
      <c r="C35" s="415"/>
      <c r="D35" s="16" t="s">
        <v>20</v>
      </c>
      <c r="E35" s="20">
        <v>0</v>
      </c>
    </row>
    <row r="36" spans="1:5" outlineLevel="1" x14ac:dyDescent="0.35">
      <c r="A36" s="414"/>
      <c r="B36" s="415"/>
      <c r="C36" s="415"/>
      <c r="D36" s="16" t="s">
        <v>21</v>
      </c>
      <c r="E36" s="20">
        <v>0</v>
      </c>
    </row>
    <row r="37" spans="1:5" outlineLevel="1" x14ac:dyDescent="0.35">
      <c r="A37" s="414"/>
      <c r="B37" s="415"/>
      <c r="C37" s="415"/>
      <c r="D37" s="16" t="s">
        <v>22</v>
      </c>
      <c r="E37" s="20">
        <v>0</v>
      </c>
    </row>
    <row r="38" spans="1:5" outlineLevel="1" x14ac:dyDescent="0.35">
      <c r="A38" s="414"/>
      <c r="B38" s="415"/>
      <c r="C38" s="415"/>
      <c r="D38" s="16" t="s">
        <v>23</v>
      </c>
      <c r="E38" s="20">
        <v>0</v>
      </c>
    </row>
    <row r="39" spans="1:5" outlineLevel="1" x14ac:dyDescent="0.35">
      <c r="A39" s="414"/>
      <c r="B39" s="415"/>
      <c r="C39" s="415"/>
      <c r="D39" s="16" t="s">
        <v>24</v>
      </c>
      <c r="E39" s="20">
        <v>0</v>
      </c>
    </row>
    <row r="40" spans="1:5" outlineLevel="1" x14ac:dyDescent="0.35">
      <c r="A40" s="414"/>
      <c r="B40" s="415"/>
      <c r="C40" s="415"/>
      <c r="D40" s="16" t="s">
        <v>25</v>
      </c>
      <c r="E40" s="20">
        <v>0</v>
      </c>
    </row>
    <row r="41" spans="1:5" outlineLevel="1" x14ac:dyDescent="0.35">
      <c r="A41" s="414"/>
      <c r="B41" s="415"/>
      <c r="C41" s="415"/>
      <c r="D41" s="16" t="s">
        <v>26</v>
      </c>
      <c r="E41" s="20">
        <v>0</v>
      </c>
    </row>
    <row r="42" spans="1:5" outlineLevel="1" x14ac:dyDescent="0.35">
      <c r="A42" s="414"/>
      <c r="B42" s="415"/>
      <c r="C42" s="415"/>
      <c r="D42" s="16" t="s">
        <v>27</v>
      </c>
      <c r="E42" s="20">
        <v>0</v>
      </c>
    </row>
    <row r="43" spans="1:5" ht="15" outlineLevel="1" thickBot="1" x14ac:dyDescent="0.4">
      <c r="A43" s="414"/>
      <c r="B43" s="415"/>
      <c r="C43" s="415"/>
      <c r="D43" s="17" t="s">
        <v>28</v>
      </c>
      <c r="E43" s="21">
        <v>0</v>
      </c>
    </row>
    <row r="44" spans="1:5" outlineLevel="1" x14ac:dyDescent="0.35">
      <c r="A44" s="414" t="s">
        <v>78</v>
      </c>
      <c r="B44" s="415" t="s">
        <v>64</v>
      </c>
      <c r="C44" s="415">
        <v>637001</v>
      </c>
      <c r="D44" s="15" t="s">
        <v>19</v>
      </c>
      <c r="E44" s="20">
        <v>0</v>
      </c>
    </row>
    <row r="45" spans="1:5" outlineLevel="1" x14ac:dyDescent="0.35">
      <c r="A45" s="414"/>
      <c r="B45" s="415"/>
      <c r="C45" s="415"/>
      <c r="D45" s="16" t="s">
        <v>20</v>
      </c>
      <c r="E45" s="20">
        <v>0</v>
      </c>
    </row>
    <row r="46" spans="1:5" outlineLevel="1" x14ac:dyDescent="0.35">
      <c r="A46" s="414"/>
      <c r="B46" s="415"/>
      <c r="C46" s="415"/>
      <c r="D46" s="16" t="s">
        <v>21</v>
      </c>
      <c r="E46" s="20">
        <v>0</v>
      </c>
    </row>
    <row r="47" spans="1:5" outlineLevel="1" x14ac:dyDescent="0.35">
      <c r="A47" s="414"/>
      <c r="B47" s="415"/>
      <c r="C47" s="415"/>
      <c r="D47" s="16" t="s">
        <v>22</v>
      </c>
      <c r="E47" s="20">
        <v>0</v>
      </c>
    </row>
    <row r="48" spans="1:5" outlineLevel="1" x14ac:dyDescent="0.35">
      <c r="A48" s="414"/>
      <c r="B48" s="415"/>
      <c r="C48" s="415"/>
      <c r="D48" s="16" t="s">
        <v>23</v>
      </c>
      <c r="E48" s="20">
        <v>0</v>
      </c>
    </row>
    <row r="49" spans="1:5" outlineLevel="1" x14ac:dyDescent="0.35">
      <c r="A49" s="414"/>
      <c r="B49" s="415"/>
      <c r="C49" s="415"/>
      <c r="D49" s="16" t="s">
        <v>24</v>
      </c>
      <c r="E49" s="20">
        <v>0</v>
      </c>
    </row>
    <row r="50" spans="1:5" outlineLevel="1" x14ac:dyDescent="0.35">
      <c r="A50" s="414"/>
      <c r="B50" s="415"/>
      <c r="C50" s="415"/>
      <c r="D50" s="16" t="s">
        <v>25</v>
      </c>
      <c r="E50" s="20">
        <v>0</v>
      </c>
    </row>
    <row r="51" spans="1:5" outlineLevel="1" x14ac:dyDescent="0.35">
      <c r="A51" s="414"/>
      <c r="B51" s="415"/>
      <c r="C51" s="415"/>
      <c r="D51" s="16" t="s">
        <v>26</v>
      </c>
      <c r="E51" s="20">
        <v>0</v>
      </c>
    </row>
    <row r="52" spans="1:5" outlineLevel="1" x14ac:dyDescent="0.35">
      <c r="A52" s="414"/>
      <c r="B52" s="415"/>
      <c r="C52" s="415"/>
      <c r="D52" s="16" t="s">
        <v>27</v>
      </c>
      <c r="E52" s="20">
        <v>0</v>
      </c>
    </row>
    <row r="53" spans="1:5" ht="15" outlineLevel="1" thickBot="1" x14ac:dyDescent="0.4">
      <c r="A53" s="414"/>
      <c r="B53" s="415"/>
      <c r="C53" s="415"/>
      <c r="D53" s="17" t="s">
        <v>28</v>
      </c>
      <c r="E53" s="21">
        <v>0</v>
      </c>
    </row>
  </sheetData>
  <mergeCells count="17">
    <mergeCell ref="A1:D1"/>
    <mergeCell ref="A3:C3"/>
    <mergeCell ref="A4:A13"/>
    <mergeCell ref="B4:B13"/>
    <mergeCell ref="C4:C13"/>
    <mergeCell ref="A14:A23"/>
    <mergeCell ref="B14:B23"/>
    <mergeCell ref="C14:C23"/>
    <mergeCell ref="A24:A33"/>
    <mergeCell ref="B24:B33"/>
    <mergeCell ref="C24:C33"/>
    <mergeCell ref="A34:A43"/>
    <mergeCell ref="B34:B43"/>
    <mergeCell ref="C34:C43"/>
    <mergeCell ref="A44:A53"/>
    <mergeCell ref="B44:B53"/>
    <mergeCell ref="C44:C53"/>
  </mergeCell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CC"/>
    <outlinePr summaryBelow="0" summaryRight="0"/>
  </sheetPr>
  <dimension ref="A1:J170"/>
  <sheetViews>
    <sheetView view="pageBreakPreview" topLeftCell="A76" zoomScale="85" zoomScaleNormal="85" zoomScaleSheetLayoutView="85" workbookViewId="0">
      <selection activeCell="F81" sqref="F81"/>
    </sheetView>
  </sheetViews>
  <sheetFormatPr defaultColWidth="8.81640625" defaultRowHeight="14.5" outlineLevelRow="2" outlineLevelCol="1" x14ac:dyDescent="0.35"/>
  <cols>
    <col min="1" max="1" width="22.453125" customWidth="1"/>
    <col min="2" max="2" width="23.26953125" customWidth="1"/>
    <col min="3" max="3" width="22.453125" customWidth="1"/>
    <col min="5" max="5" width="17.81640625" customWidth="1"/>
    <col min="6" max="9" width="19.26953125" customWidth="1" outlineLevel="1"/>
    <col min="10" max="10" width="22.1796875" customWidth="1" outlineLevel="1"/>
  </cols>
  <sheetData>
    <row r="1" spans="1:10" ht="35.25" customHeight="1" thickBot="1" x14ac:dyDescent="0.55000000000000004">
      <c r="A1" s="416" t="s">
        <v>85</v>
      </c>
      <c r="B1" s="416"/>
      <c r="C1" s="416"/>
      <c r="D1" s="417"/>
      <c r="E1" s="18" t="s">
        <v>29</v>
      </c>
      <c r="F1" s="226" t="s">
        <v>56</v>
      </c>
      <c r="G1" s="226" t="s">
        <v>57</v>
      </c>
      <c r="H1" s="226" t="s">
        <v>178</v>
      </c>
      <c r="I1" s="226" t="s">
        <v>161</v>
      </c>
      <c r="J1" s="226" t="s">
        <v>308</v>
      </c>
    </row>
    <row r="2" spans="1:10" ht="15" thickBot="1" x14ac:dyDescent="0.4">
      <c r="A2" s="11" t="s">
        <v>0</v>
      </c>
      <c r="B2" s="23" t="s">
        <v>61</v>
      </c>
      <c r="C2" s="23" t="s">
        <v>60</v>
      </c>
      <c r="D2" s="23" t="s">
        <v>18</v>
      </c>
      <c r="E2" s="7"/>
      <c r="F2" s="7"/>
      <c r="G2" s="7"/>
      <c r="H2" s="7"/>
      <c r="I2" s="7"/>
      <c r="J2" s="7"/>
    </row>
    <row r="3" spans="1:10" ht="15" thickBot="1" x14ac:dyDescent="0.4">
      <c r="A3" s="421" t="s">
        <v>105</v>
      </c>
      <c r="B3" s="422"/>
      <c r="C3" s="422"/>
      <c r="D3" s="28"/>
      <c r="E3" s="25">
        <f t="shared" ref="E3:J3" si="0">E4+E25</f>
        <v>718428</v>
      </c>
      <c r="F3" s="26">
        <f t="shared" si="0"/>
        <v>240000</v>
      </c>
      <c r="G3" s="26">
        <f t="shared" si="0"/>
        <v>478428</v>
      </c>
      <c r="H3" s="182">
        <f t="shared" si="0"/>
        <v>0</v>
      </c>
      <c r="I3" s="182">
        <f t="shared" si="0"/>
        <v>0</v>
      </c>
      <c r="J3" s="27">
        <f t="shared" si="0"/>
        <v>0</v>
      </c>
    </row>
    <row r="4" spans="1:10" ht="15" outlineLevel="1" thickBot="1" x14ac:dyDescent="0.4">
      <c r="A4" s="7" t="s">
        <v>92</v>
      </c>
      <c r="B4" s="7"/>
      <c r="C4" s="7"/>
      <c r="D4" s="8"/>
      <c r="E4" s="25">
        <f t="shared" ref="E4:J4" si="1">SUM(E5:E24)</f>
        <v>0</v>
      </c>
      <c r="F4" s="26">
        <f t="shared" si="1"/>
        <v>0</v>
      </c>
      <c r="G4" s="26">
        <f t="shared" si="1"/>
        <v>0</v>
      </c>
      <c r="H4" s="182">
        <f t="shared" si="1"/>
        <v>0</v>
      </c>
      <c r="I4" s="182">
        <f t="shared" si="1"/>
        <v>0</v>
      </c>
      <c r="J4" s="27">
        <f t="shared" si="1"/>
        <v>0</v>
      </c>
    </row>
    <row r="5" spans="1:10" outlineLevel="2" x14ac:dyDescent="0.35">
      <c r="A5" s="414" t="s">
        <v>58</v>
      </c>
      <c r="B5" s="415" t="s">
        <v>59</v>
      </c>
      <c r="C5" s="415">
        <v>711003</v>
      </c>
      <c r="D5" s="15" t="s">
        <v>19</v>
      </c>
      <c r="E5" s="12">
        <f>SUM(F5:J5)</f>
        <v>0</v>
      </c>
      <c r="F5" s="74">
        <v>0</v>
      </c>
      <c r="G5" s="75">
        <v>0</v>
      </c>
      <c r="H5" s="183">
        <v>0</v>
      </c>
      <c r="I5" s="183">
        <v>0</v>
      </c>
      <c r="J5" s="80">
        <v>0</v>
      </c>
    </row>
    <row r="6" spans="1:10" outlineLevel="2" x14ac:dyDescent="0.35">
      <c r="A6" s="414"/>
      <c r="B6" s="415"/>
      <c r="C6" s="415"/>
      <c r="D6" s="16" t="s">
        <v>20</v>
      </c>
      <c r="E6" s="13">
        <f t="shared" ref="E6:E24" si="2">SUM(F6:J6)</f>
        <v>0</v>
      </c>
      <c r="F6" s="76">
        <v>0</v>
      </c>
      <c r="G6" s="77">
        <v>0</v>
      </c>
      <c r="H6" s="184">
        <v>0</v>
      </c>
      <c r="I6" s="184">
        <v>0</v>
      </c>
      <c r="J6" s="81">
        <v>0</v>
      </c>
    </row>
    <row r="7" spans="1:10" outlineLevel="2" x14ac:dyDescent="0.35">
      <c r="A7" s="414"/>
      <c r="B7" s="415"/>
      <c r="C7" s="415"/>
      <c r="D7" s="16" t="s">
        <v>21</v>
      </c>
      <c r="E7" s="13">
        <f t="shared" si="2"/>
        <v>0</v>
      </c>
      <c r="F7" s="76">
        <v>0</v>
      </c>
      <c r="G7" s="77">
        <v>0</v>
      </c>
      <c r="H7" s="184">
        <v>0</v>
      </c>
      <c r="I7" s="184">
        <v>0</v>
      </c>
      <c r="J7" s="81">
        <v>0</v>
      </c>
    </row>
    <row r="8" spans="1:10" outlineLevel="2" x14ac:dyDescent="0.35">
      <c r="A8" s="414"/>
      <c r="B8" s="415"/>
      <c r="C8" s="415"/>
      <c r="D8" s="16" t="s">
        <v>22</v>
      </c>
      <c r="E8" s="13">
        <f t="shared" si="2"/>
        <v>0</v>
      </c>
      <c r="F8" s="76">
        <v>0</v>
      </c>
      <c r="G8" s="77">
        <v>0</v>
      </c>
      <c r="H8" s="184">
        <v>0</v>
      </c>
      <c r="I8" s="184">
        <v>0</v>
      </c>
      <c r="J8" s="81">
        <v>0</v>
      </c>
    </row>
    <row r="9" spans="1:10" outlineLevel="2" x14ac:dyDescent="0.35">
      <c r="A9" s="414"/>
      <c r="B9" s="415"/>
      <c r="C9" s="415"/>
      <c r="D9" s="16" t="s">
        <v>23</v>
      </c>
      <c r="E9" s="13">
        <f t="shared" si="2"/>
        <v>0</v>
      </c>
      <c r="F9" s="76">
        <v>0</v>
      </c>
      <c r="G9" s="77">
        <v>0</v>
      </c>
      <c r="H9" s="184">
        <v>0</v>
      </c>
      <c r="I9" s="184">
        <v>0</v>
      </c>
      <c r="J9" s="81">
        <v>0</v>
      </c>
    </row>
    <row r="10" spans="1:10" outlineLevel="2" x14ac:dyDescent="0.35">
      <c r="A10" s="414"/>
      <c r="B10" s="415"/>
      <c r="C10" s="415"/>
      <c r="D10" s="16" t="s">
        <v>24</v>
      </c>
      <c r="E10" s="13">
        <f t="shared" si="2"/>
        <v>0</v>
      </c>
      <c r="F10" s="76">
        <v>0</v>
      </c>
      <c r="G10" s="77">
        <v>0</v>
      </c>
      <c r="H10" s="184">
        <v>0</v>
      </c>
      <c r="I10" s="184">
        <v>0</v>
      </c>
      <c r="J10" s="81">
        <v>0</v>
      </c>
    </row>
    <row r="11" spans="1:10" outlineLevel="2" x14ac:dyDescent="0.35">
      <c r="A11" s="414"/>
      <c r="B11" s="415"/>
      <c r="C11" s="415"/>
      <c r="D11" s="16" t="s">
        <v>25</v>
      </c>
      <c r="E11" s="13">
        <f t="shared" si="2"/>
        <v>0</v>
      </c>
      <c r="F11" s="76">
        <v>0</v>
      </c>
      <c r="G11" s="77">
        <v>0</v>
      </c>
      <c r="H11" s="184">
        <v>0</v>
      </c>
      <c r="I11" s="184">
        <v>0</v>
      </c>
      <c r="J11" s="81">
        <v>0</v>
      </c>
    </row>
    <row r="12" spans="1:10" outlineLevel="2" x14ac:dyDescent="0.35">
      <c r="A12" s="414"/>
      <c r="B12" s="415"/>
      <c r="C12" s="415"/>
      <c r="D12" s="16" t="s">
        <v>26</v>
      </c>
      <c r="E12" s="13">
        <f t="shared" si="2"/>
        <v>0</v>
      </c>
      <c r="F12" s="76">
        <v>0</v>
      </c>
      <c r="G12" s="77">
        <v>0</v>
      </c>
      <c r="H12" s="184">
        <v>0</v>
      </c>
      <c r="I12" s="184">
        <v>0</v>
      </c>
      <c r="J12" s="81">
        <v>0</v>
      </c>
    </row>
    <row r="13" spans="1:10" outlineLevel="2" x14ac:dyDescent="0.35">
      <c r="A13" s="414"/>
      <c r="B13" s="415"/>
      <c r="C13" s="415"/>
      <c r="D13" s="16" t="s">
        <v>27</v>
      </c>
      <c r="E13" s="13">
        <f t="shared" si="2"/>
        <v>0</v>
      </c>
      <c r="F13" s="76">
        <v>0</v>
      </c>
      <c r="G13" s="77">
        <v>0</v>
      </c>
      <c r="H13" s="184">
        <v>0</v>
      </c>
      <c r="I13" s="184">
        <v>0</v>
      </c>
      <c r="J13" s="81">
        <v>0</v>
      </c>
    </row>
    <row r="14" spans="1:10" ht="15" outlineLevel="2" thickBot="1" x14ac:dyDescent="0.4">
      <c r="A14" s="414"/>
      <c r="B14" s="415"/>
      <c r="C14" s="415"/>
      <c r="D14" s="17" t="s">
        <v>28</v>
      </c>
      <c r="E14" s="13">
        <f t="shared" si="2"/>
        <v>0</v>
      </c>
      <c r="F14" s="78">
        <v>0</v>
      </c>
      <c r="G14" s="79">
        <v>0</v>
      </c>
      <c r="H14" s="185">
        <v>0</v>
      </c>
      <c r="I14" s="185">
        <v>0</v>
      </c>
      <c r="J14" s="82">
        <v>0</v>
      </c>
    </row>
    <row r="15" spans="1:10" outlineLevel="2" x14ac:dyDescent="0.35">
      <c r="A15" s="414" t="s">
        <v>58</v>
      </c>
      <c r="B15" s="415" t="s">
        <v>64</v>
      </c>
      <c r="C15" s="415">
        <v>633013</v>
      </c>
      <c r="D15" s="15" t="s">
        <v>19</v>
      </c>
      <c r="E15" s="12">
        <f t="shared" si="2"/>
        <v>0</v>
      </c>
      <c r="F15" s="74">
        <v>0</v>
      </c>
      <c r="G15" s="75">
        <v>0</v>
      </c>
      <c r="H15" s="183">
        <v>0</v>
      </c>
      <c r="I15" s="183">
        <v>0</v>
      </c>
      <c r="J15" s="80">
        <v>0</v>
      </c>
    </row>
    <row r="16" spans="1:10" outlineLevel="2" x14ac:dyDescent="0.35">
      <c r="A16" s="414"/>
      <c r="B16" s="415"/>
      <c r="C16" s="415"/>
      <c r="D16" s="16" t="s">
        <v>20</v>
      </c>
      <c r="E16" s="13">
        <f t="shared" si="2"/>
        <v>0</v>
      </c>
      <c r="F16" s="76">
        <v>0</v>
      </c>
      <c r="G16" s="77">
        <v>0</v>
      </c>
      <c r="H16" s="184">
        <v>0</v>
      </c>
      <c r="I16" s="184">
        <v>0</v>
      </c>
      <c r="J16" s="81">
        <v>0</v>
      </c>
    </row>
    <row r="17" spans="1:10" outlineLevel="2" x14ac:dyDescent="0.35">
      <c r="A17" s="414"/>
      <c r="B17" s="415"/>
      <c r="C17" s="415"/>
      <c r="D17" s="16" t="s">
        <v>21</v>
      </c>
      <c r="E17" s="13">
        <f t="shared" si="2"/>
        <v>0</v>
      </c>
      <c r="F17" s="76">
        <v>0</v>
      </c>
      <c r="G17" s="77">
        <v>0</v>
      </c>
      <c r="H17" s="184">
        <v>0</v>
      </c>
      <c r="I17" s="184">
        <v>0</v>
      </c>
      <c r="J17" s="81">
        <v>0</v>
      </c>
    </row>
    <row r="18" spans="1:10" outlineLevel="2" x14ac:dyDescent="0.35">
      <c r="A18" s="414"/>
      <c r="B18" s="415"/>
      <c r="C18" s="415"/>
      <c r="D18" s="16" t="s">
        <v>22</v>
      </c>
      <c r="E18" s="13">
        <f t="shared" si="2"/>
        <v>0</v>
      </c>
      <c r="F18" s="76">
        <v>0</v>
      </c>
      <c r="G18" s="77">
        <v>0</v>
      </c>
      <c r="H18" s="184">
        <v>0</v>
      </c>
      <c r="I18" s="184">
        <v>0</v>
      </c>
      <c r="J18" s="81">
        <v>0</v>
      </c>
    </row>
    <row r="19" spans="1:10" outlineLevel="2" x14ac:dyDescent="0.35">
      <c r="A19" s="414"/>
      <c r="B19" s="415"/>
      <c r="C19" s="415"/>
      <c r="D19" s="16" t="s">
        <v>23</v>
      </c>
      <c r="E19" s="13">
        <f t="shared" si="2"/>
        <v>0</v>
      </c>
      <c r="F19" s="76">
        <v>0</v>
      </c>
      <c r="G19" s="77">
        <v>0</v>
      </c>
      <c r="H19" s="184">
        <v>0</v>
      </c>
      <c r="I19" s="184">
        <v>0</v>
      </c>
      <c r="J19" s="81">
        <v>0</v>
      </c>
    </row>
    <row r="20" spans="1:10" outlineLevel="2" x14ac:dyDescent="0.35">
      <c r="A20" s="414"/>
      <c r="B20" s="415"/>
      <c r="C20" s="415"/>
      <c r="D20" s="16" t="s">
        <v>24</v>
      </c>
      <c r="E20" s="13">
        <f t="shared" si="2"/>
        <v>0</v>
      </c>
      <c r="F20" s="76">
        <v>0</v>
      </c>
      <c r="G20" s="77">
        <v>0</v>
      </c>
      <c r="H20" s="184">
        <v>0</v>
      </c>
      <c r="I20" s="184">
        <v>0</v>
      </c>
      <c r="J20" s="81">
        <v>0</v>
      </c>
    </row>
    <row r="21" spans="1:10" outlineLevel="2" x14ac:dyDescent="0.35">
      <c r="A21" s="414"/>
      <c r="B21" s="415"/>
      <c r="C21" s="415"/>
      <c r="D21" s="16" t="s">
        <v>25</v>
      </c>
      <c r="E21" s="13">
        <f t="shared" si="2"/>
        <v>0</v>
      </c>
      <c r="F21" s="76">
        <v>0</v>
      </c>
      <c r="G21" s="77">
        <v>0</v>
      </c>
      <c r="H21" s="184">
        <v>0</v>
      </c>
      <c r="I21" s="184">
        <v>0</v>
      </c>
      <c r="J21" s="81">
        <v>0</v>
      </c>
    </row>
    <row r="22" spans="1:10" outlineLevel="2" x14ac:dyDescent="0.35">
      <c r="A22" s="414"/>
      <c r="B22" s="415"/>
      <c r="C22" s="415"/>
      <c r="D22" s="16" t="s">
        <v>26</v>
      </c>
      <c r="E22" s="13">
        <f t="shared" si="2"/>
        <v>0</v>
      </c>
      <c r="F22" s="76">
        <v>0</v>
      </c>
      <c r="G22" s="77">
        <v>0</v>
      </c>
      <c r="H22" s="184">
        <v>0</v>
      </c>
      <c r="I22" s="184">
        <v>0</v>
      </c>
      <c r="J22" s="81">
        <v>0</v>
      </c>
    </row>
    <row r="23" spans="1:10" outlineLevel="2" x14ac:dyDescent="0.35">
      <c r="A23" s="414"/>
      <c r="B23" s="415"/>
      <c r="C23" s="415"/>
      <c r="D23" s="16" t="s">
        <v>27</v>
      </c>
      <c r="E23" s="13">
        <f t="shared" si="2"/>
        <v>0</v>
      </c>
      <c r="F23" s="76">
        <v>0</v>
      </c>
      <c r="G23" s="77">
        <v>0</v>
      </c>
      <c r="H23" s="184">
        <v>0</v>
      </c>
      <c r="I23" s="184">
        <v>0</v>
      </c>
      <c r="J23" s="81">
        <v>0</v>
      </c>
    </row>
    <row r="24" spans="1:10" ht="15" outlineLevel="2" thickBot="1" x14ac:dyDescent="0.4">
      <c r="A24" s="414"/>
      <c r="B24" s="415"/>
      <c r="C24" s="415"/>
      <c r="D24" s="17" t="s">
        <v>28</v>
      </c>
      <c r="E24" s="14">
        <f t="shared" si="2"/>
        <v>0</v>
      </c>
      <c r="F24" s="78">
        <v>0</v>
      </c>
      <c r="G24" s="79">
        <v>0</v>
      </c>
      <c r="H24" s="185">
        <v>0</v>
      </c>
      <c r="I24" s="185">
        <v>0</v>
      </c>
      <c r="J24" s="82">
        <v>0</v>
      </c>
    </row>
    <row r="25" spans="1:10" ht="15" outlineLevel="1" thickBot="1" x14ac:dyDescent="0.4">
      <c r="A25" s="7" t="s">
        <v>93</v>
      </c>
      <c r="B25" s="7"/>
      <c r="C25" s="7"/>
      <c r="D25" s="8"/>
      <c r="E25" s="88">
        <f t="shared" ref="E25:J25" si="3">SUM(E26:E55)</f>
        <v>718428</v>
      </c>
      <c r="F25" s="89">
        <f t="shared" si="3"/>
        <v>240000</v>
      </c>
      <c r="G25" s="89">
        <f t="shared" si="3"/>
        <v>478428</v>
      </c>
      <c r="H25" s="186">
        <f t="shared" si="3"/>
        <v>0</v>
      </c>
      <c r="I25" s="186">
        <f t="shared" si="3"/>
        <v>0</v>
      </c>
      <c r="J25" s="90">
        <f t="shared" si="3"/>
        <v>0</v>
      </c>
    </row>
    <row r="26" spans="1:10" outlineLevel="2" x14ac:dyDescent="0.35">
      <c r="A26" s="414" t="s">
        <v>62</v>
      </c>
      <c r="B26" s="415" t="s">
        <v>59</v>
      </c>
      <c r="C26" s="415">
        <v>711003</v>
      </c>
      <c r="D26" s="15" t="s">
        <v>19</v>
      </c>
      <c r="E26" s="19">
        <f>SUM(F26:J26)</f>
        <v>326000</v>
      </c>
      <c r="F26" s="65">
        <f>240000-14000</f>
        <v>226000</v>
      </c>
      <c r="G26" s="66">
        <v>100000</v>
      </c>
      <c r="H26" s="187"/>
      <c r="I26" s="187">
        <v>0</v>
      </c>
      <c r="J26" s="67">
        <v>0</v>
      </c>
    </row>
    <row r="27" spans="1:10" outlineLevel="2" x14ac:dyDescent="0.35">
      <c r="A27" s="414"/>
      <c r="B27" s="415"/>
      <c r="C27" s="415"/>
      <c r="D27" s="16" t="s">
        <v>20</v>
      </c>
      <c r="E27" s="20">
        <f t="shared" ref="E27:E55" si="4">SUM(F27:J27)</f>
        <v>363460</v>
      </c>
      <c r="F27" s="68">
        <v>0</v>
      </c>
      <c r="G27" s="69">
        <f>378428-G47</f>
        <v>363460</v>
      </c>
      <c r="H27" s="188"/>
      <c r="I27" s="188">
        <v>0</v>
      </c>
      <c r="J27" s="70">
        <v>0</v>
      </c>
    </row>
    <row r="28" spans="1:10" outlineLevel="2" x14ac:dyDescent="0.35">
      <c r="A28" s="414"/>
      <c r="B28" s="415"/>
      <c r="C28" s="415"/>
      <c r="D28" s="16" t="s">
        <v>21</v>
      </c>
      <c r="E28" s="20">
        <f t="shared" si="4"/>
        <v>0</v>
      </c>
      <c r="F28" s="68">
        <v>0</v>
      </c>
      <c r="G28" s="69">
        <v>0</v>
      </c>
      <c r="H28" s="188">
        <v>0</v>
      </c>
      <c r="I28" s="188">
        <v>0</v>
      </c>
      <c r="J28" s="70">
        <v>0</v>
      </c>
    </row>
    <row r="29" spans="1:10" outlineLevel="2" x14ac:dyDescent="0.35">
      <c r="A29" s="414"/>
      <c r="B29" s="415"/>
      <c r="C29" s="415"/>
      <c r="D29" s="16" t="s">
        <v>22</v>
      </c>
      <c r="E29" s="20">
        <f t="shared" si="4"/>
        <v>0</v>
      </c>
      <c r="F29" s="68">
        <v>0</v>
      </c>
      <c r="G29" s="69">
        <v>0</v>
      </c>
      <c r="H29" s="188">
        <v>0</v>
      </c>
      <c r="I29" s="188">
        <v>0</v>
      </c>
      <c r="J29" s="70">
        <v>0</v>
      </c>
    </row>
    <row r="30" spans="1:10" outlineLevel="2" x14ac:dyDescent="0.35">
      <c r="A30" s="414"/>
      <c r="B30" s="415"/>
      <c r="C30" s="415"/>
      <c r="D30" s="16" t="s">
        <v>23</v>
      </c>
      <c r="E30" s="20">
        <f t="shared" si="4"/>
        <v>0</v>
      </c>
      <c r="F30" s="68">
        <v>0</v>
      </c>
      <c r="G30" s="69">
        <v>0</v>
      </c>
      <c r="H30" s="188">
        <v>0</v>
      </c>
      <c r="I30" s="188">
        <v>0</v>
      </c>
      <c r="J30" s="70">
        <v>0</v>
      </c>
    </row>
    <row r="31" spans="1:10" outlineLevel="2" x14ac:dyDescent="0.35">
      <c r="A31" s="414"/>
      <c r="B31" s="415"/>
      <c r="C31" s="415"/>
      <c r="D31" s="16" t="s">
        <v>24</v>
      </c>
      <c r="E31" s="20">
        <f t="shared" si="4"/>
        <v>0</v>
      </c>
      <c r="F31" s="68">
        <v>0</v>
      </c>
      <c r="G31" s="69">
        <v>0</v>
      </c>
      <c r="H31" s="188">
        <v>0</v>
      </c>
      <c r="I31" s="188">
        <v>0</v>
      </c>
      <c r="J31" s="70">
        <v>0</v>
      </c>
    </row>
    <row r="32" spans="1:10" outlineLevel="2" x14ac:dyDescent="0.35">
      <c r="A32" s="414"/>
      <c r="B32" s="415"/>
      <c r="C32" s="415"/>
      <c r="D32" s="16" t="s">
        <v>25</v>
      </c>
      <c r="E32" s="20">
        <f t="shared" si="4"/>
        <v>0</v>
      </c>
      <c r="F32" s="68">
        <v>0</v>
      </c>
      <c r="G32" s="69">
        <v>0</v>
      </c>
      <c r="H32" s="188">
        <v>0</v>
      </c>
      <c r="I32" s="188">
        <v>0</v>
      </c>
      <c r="J32" s="70">
        <v>0</v>
      </c>
    </row>
    <row r="33" spans="1:10" outlineLevel="2" x14ac:dyDescent="0.35">
      <c r="A33" s="414"/>
      <c r="B33" s="415"/>
      <c r="C33" s="415"/>
      <c r="D33" s="16" t="s">
        <v>26</v>
      </c>
      <c r="E33" s="20">
        <f t="shared" si="4"/>
        <v>0</v>
      </c>
      <c r="F33" s="68">
        <v>0</v>
      </c>
      <c r="G33" s="69">
        <v>0</v>
      </c>
      <c r="H33" s="188">
        <v>0</v>
      </c>
      <c r="I33" s="188">
        <v>0</v>
      </c>
      <c r="J33" s="70">
        <v>0</v>
      </c>
    </row>
    <row r="34" spans="1:10" outlineLevel="2" x14ac:dyDescent="0.35">
      <c r="A34" s="414"/>
      <c r="B34" s="415"/>
      <c r="C34" s="415"/>
      <c r="D34" s="16" t="s">
        <v>27</v>
      </c>
      <c r="E34" s="20">
        <f t="shared" si="4"/>
        <v>0</v>
      </c>
      <c r="F34" s="68">
        <v>0</v>
      </c>
      <c r="G34" s="69">
        <v>0</v>
      </c>
      <c r="H34" s="188">
        <v>0</v>
      </c>
      <c r="I34" s="188">
        <v>0</v>
      </c>
      <c r="J34" s="70">
        <v>0</v>
      </c>
    </row>
    <row r="35" spans="1:10" ht="15" outlineLevel="2" thickBot="1" x14ac:dyDescent="0.4">
      <c r="A35" s="414"/>
      <c r="B35" s="415"/>
      <c r="C35" s="415"/>
      <c r="D35" s="17" t="s">
        <v>28</v>
      </c>
      <c r="E35" s="21">
        <f t="shared" si="4"/>
        <v>0</v>
      </c>
      <c r="F35" s="71">
        <v>0</v>
      </c>
      <c r="G35" s="72">
        <v>0</v>
      </c>
      <c r="H35" s="189">
        <v>0</v>
      </c>
      <c r="I35" s="189">
        <v>0</v>
      </c>
      <c r="J35" s="73">
        <v>0</v>
      </c>
    </row>
    <row r="36" spans="1:10" outlineLevel="2" x14ac:dyDescent="0.35">
      <c r="A36" s="414" t="s">
        <v>62</v>
      </c>
      <c r="B36" s="415" t="s">
        <v>73</v>
      </c>
      <c r="C36" s="415">
        <v>610</v>
      </c>
      <c r="D36" s="15" t="s">
        <v>19</v>
      </c>
      <c r="E36" s="20">
        <f t="shared" si="4"/>
        <v>0</v>
      </c>
      <c r="F36" s="65">
        <v>0</v>
      </c>
      <c r="G36" s="65">
        <v>0</v>
      </c>
      <c r="H36" s="187"/>
      <c r="I36" s="187"/>
      <c r="J36" s="67">
        <v>0</v>
      </c>
    </row>
    <row r="37" spans="1:10" outlineLevel="2" x14ac:dyDescent="0.35">
      <c r="A37" s="414"/>
      <c r="B37" s="415"/>
      <c r="C37" s="415"/>
      <c r="D37" s="16" t="s">
        <v>20</v>
      </c>
      <c r="E37" s="20">
        <f t="shared" si="4"/>
        <v>0</v>
      </c>
      <c r="F37" s="68">
        <v>0</v>
      </c>
      <c r="G37" s="69">
        <v>0</v>
      </c>
      <c r="H37" s="188"/>
      <c r="I37" s="188"/>
      <c r="J37" s="70">
        <v>0</v>
      </c>
    </row>
    <row r="38" spans="1:10" outlineLevel="2" x14ac:dyDescent="0.35">
      <c r="A38" s="414"/>
      <c r="B38" s="415"/>
      <c r="C38" s="415"/>
      <c r="D38" s="16" t="s">
        <v>21</v>
      </c>
      <c r="E38" s="20">
        <f t="shared" si="4"/>
        <v>0</v>
      </c>
      <c r="F38" s="68">
        <v>0</v>
      </c>
      <c r="G38" s="69">
        <v>0</v>
      </c>
      <c r="H38" s="188">
        <v>0</v>
      </c>
      <c r="I38" s="188">
        <v>0</v>
      </c>
      <c r="J38" s="70">
        <v>0</v>
      </c>
    </row>
    <row r="39" spans="1:10" outlineLevel="2" x14ac:dyDescent="0.35">
      <c r="A39" s="414"/>
      <c r="B39" s="415"/>
      <c r="C39" s="415"/>
      <c r="D39" s="16" t="s">
        <v>22</v>
      </c>
      <c r="E39" s="20">
        <f t="shared" si="4"/>
        <v>0</v>
      </c>
      <c r="F39" s="68">
        <v>0</v>
      </c>
      <c r="G39" s="69">
        <v>0</v>
      </c>
      <c r="H39" s="188">
        <v>0</v>
      </c>
      <c r="I39" s="188">
        <v>0</v>
      </c>
      <c r="J39" s="70">
        <v>0</v>
      </c>
    </row>
    <row r="40" spans="1:10" outlineLevel="2" x14ac:dyDescent="0.35">
      <c r="A40" s="414"/>
      <c r="B40" s="415"/>
      <c r="C40" s="415"/>
      <c r="D40" s="16" t="s">
        <v>23</v>
      </c>
      <c r="E40" s="20">
        <f t="shared" si="4"/>
        <v>0</v>
      </c>
      <c r="F40" s="68">
        <v>0</v>
      </c>
      <c r="G40" s="69">
        <v>0</v>
      </c>
      <c r="H40" s="188">
        <v>0</v>
      </c>
      <c r="I40" s="188">
        <v>0</v>
      </c>
      <c r="J40" s="70">
        <v>0</v>
      </c>
    </row>
    <row r="41" spans="1:10" outlineLevel="2" x14ac:dyDescent="0.35">
      <c r="A41" s="414"/>
      <c r="B41" s="415"/>
      <c r="C41" s="415"/>
      <c r="D41" s="16" t="s">
        <v>24</v>
      </c>
      <c r="E41" s="20">
        <f t="shared" si="4"/>
        <v>0</v>
      </c>
      <c r="F41" s="68">
        <v>0</v>
      </c>
      <c r="G41" s="69">
        <v>0</v>
      </c>
      <c r="H41" s="188">
        <v>0</v>
      </c>
      <c r="I41" s="188">
        <v>0</v>
      </c>
      <c r="J41" s="70">
        <v>0</v>
      </c>
    </row>
    <row r="42" spans="1:10" outlineLevel="2" x14ac:dyDescent="0.35">
      <c r="A42" s="414"/>
      <c r="B42" s="415"/>
      <c r="C42" s="415"/>
      <c r="D42" s="16" t="s">
        <v>25</v>
      </c>
      <c r="E42" s="20">
        <f t="shared" si="4"/>
        <v>0</v>
      </c>
      <c r="F42" s="68">
        <v>0</v>
      </c>
      <c r="G42" s="69">
        <v>0</v>
      </c>
      <c r="H42" s="188">
        <v>0</v>
      </c>
      <c r="I42" s="188">
        <v>0</v>
      </c>
      <c r="J42" s="70">
        <v>0</v>
      </c>
    </row>
    <row r="43" spans="1:10" outlineLevel="2" x14ac:dyDescent="0.35">
      <c r="A43" s="414"/>
      <c r="B43" s="415"/>
      <c r="C43" s="415"/>
      <c r="D43" s="16" t="s">
        <v>26</v>
      </c>
      <c r="E43" s="20">
        <f t="shared" si="4"/>
        <v>0</v>
      </c>
      <c r="F43" s="68">
        <v>0</v>
      </c>
      <c r="G43" s="69">
        <v>0</v>
      </c>
      <c r="H43" s="188">
        <v>0</v>
      </c>
      <c r="I43" s="188">
        <v>0</v>
      </c>
      <c r="J43" s="70">
        <v>0</v>
      </c>
    </row>
    <row r="44" spans="1:10" outlineLevel="2" x14ac:dyDescent="0.35">
      <c r="A44" s="414"/>
      <c r="B44" s="415"/>
      <c r="C44" s="415"/>
      <c r="D44" s="16" t="s">
        <v>27</v>
      </c>
      <c r="E44" s="20">
        <f t="shared" si="4"/>
        <v>0</v>
      </c>
      <c r="F44" s="68">
        <v>0</v>
      </c>
      <c r="G44" s="69">
        <v>0</v>
      </c>
      <c r="H44" s="188">
        <v>0</v>
      </c>
      <c r="I44" s="188">
        <v>0</v>
      </c>
      <c r="J44" s="70">
        <v>0</v>
      </c>
    </row>
    <row r="45" spans="1:10" ht="15" outlineLevel="2" thickBot="1" x14ac:dyDescent="0.4">
      <c r="A45" s="414"/>
      <c r="B45" s="415"/>
      <c r="C45" s="415"/>
      <c r="D45" s="17" t="s">
        <v>28</v>
      </c>
      <c r="E45" s="21">
        <f t="shared" si="4"/>
        <v>0</v>
      </c>
      <c r="F45" s="71">
        <v>0</v>
      </c>
      <c r="G45" s="72">
        <v>0</v>
      </c>
      <c r="H45" s="189">
        <v>0</v>
      </c>
      <c r="I45" s="189">
        <v>0</v>
      </c>
      <c r="J45" s="73">
        <v>0</v>
      </c>
    </row>
    <row r="46" spans="1:10" outlineLevel="2" x14ac:dyDescent="0.35">
      <c r="A46" s="414" t="s">
        <v>63</v>
      </c>
      <c r="B46" s="415" t="s">
        <v>64</v>
      </c>
      <c r="C46" s="415">
        <v>637001</v>
      </c>
      <c r="D46" s="15" t="s">
        <v>19</v>
      </c>
      <c r="E46" s="20">
        <f t="shared" si="4"/>
        <v>14000</v>
      </c>
      <c r="F46" s="65">
        <v>14000</v>
      </c>
      <c r="G46" s="66">
        <v>0</v>
      </c>
      <c r="H46" s="187">
        <v>0</v>
      </c>
      <c r="I46" s="187">
        <v>0</v>
      </c>
      <c r="J46" s="67">
        <v>0</v>
      </c>
    </row>
    <row r="47" spans="1:10" outlineLevel="2" x14ac:dyDescent="0.35">
      <c r="A47" s="414"/>
      <c r="B47" s="415"/>
      <c r="C47" s="415"/>
      <c r="D47" s="16" t="s">
        <v>20</v>
      </c>
      <c r="E47" s="20">
        <f t="shared" si="4"/>
        <v>14968</v>
      </c>
      <c r="F47" s="68">
        <v>0</v>
      </c>
      <c r="G47" s="69">
        <v>14968</v>
      </c>
      <c r="H47" s="188"/>
      <c r="I47" s="188"/>
      <c r="J47" s="70">
        <v>0</v>
      </c>
    </row>
    <row r="48" spans="1:10" outlineLevel="2" x14ac:dyDescent="0.35">
      <c r="A48" s="414"/>
      <c r="B48" s="415"/>
      <c r="C48" s="415"/>
      <c r="D48" s="16" t="s">
        <v>21</v>
      </c>
      <c r="E48" s="20">
        <f t="shared" si="4"/>
        <v>0</v>
      </c>
      <c r="F48" s="68">
        <v>0</v>
      </c>
      <c r="G48" s="69">
        <v>0</v>
      </c>
      <c r="H48" s="188"/>
      <c r="I48" s="188"/>
      <c r="J48" s="70">
        <v>0</v>
      </c>
    </row>
    <row r="49" spans="1:10" outlineLevel="2" x14ac:dyDescent="0.35">
      <c r="A49" s="414"/>
      <c r="B49" s="415"/>
      <c r="C49" s="415"/>
      <c r="D49" s="16" t="s">
        <v>22</v>
      </c>
      <c r="E49" s="20">
        <f t="shared" si="4"/>
        <v>0</v>
      </c>
      <c r="F49" s="68">
        <v>0</v>
      </c>
      <c r="G49" s="69">
        <v>0</v>
      </c>
      <c r="H49" s="188"/>
      <c r="I49" s="188"/>
      <c r="J49" s="70">
        <v>0</v>
      </c>
    </row>
    <row r="50" spans="1:10" outlineLevel="2" x14ac:dyDescent="0.35">
      <c r="A50" s="414"/>
      <c r="B50" s="415"/>
      <c r="C50" s="415"/>
      <c r="D50" s="16" t="s">
        <v>23</v>
      </c>
      <c r="E50" s="20">
        <f t="shared" si="4"/>
        <v>0</v>
      </c>
      <c r="F50" s="68">
        <v>0</v>
      </c>
      <c r="G50" s="69">
        <v>0</v>
      </c>
      <c r="H50" s="188">
        <v>0</v>
      </c>
      <c r="I50" s="188">
        <v>0</v>
      </c>
      <c r="J50" s="70">
        <v>0</v>
      </c>
    </row>
    <row r="51" spans="1:10" outlineLevel="2" x14ac:dyDescent="0.35">
      <c r="A51" s="414"/>
      <c r="B51" s="415"/>
      <c r="C51" s="415"/>
      <c r="D51" s="16" t="s">
        <v>24</v>
      </c>
      <c r="E51" s="20">
        <f t="shared" si="4"/>
        <v>0</v>
      </c>
      <c r="F51" s="68">
        <v>0</v>
      </c>
      <c r="G51" s="69">
        <v>0</v>
      </c>
      <c r="H51" s="188">
        <v>0</v>
      </c>
      <c r="I51" s="188">
        <v>0</v>
      </c>
      <c r="J51" s="70">
        <v>0</v>
      </c>
    </row>
    <row r="52" spans="1:10" outlineLevel="2" x14ac:dyDescent="0.35">
      <c r="A52" s="414"/>
      <c r="B52" s="415"/>
      <c r="C52" s="415"/>
      <c r="D52" s="16" t="s">
        <v>25</v>
      </c>
      <c r="E52" s="20">
        <f t="shared" si="4"/>
        <v>0</v>
      </c>
      <c r="F52" s="68">
        <v>0</v>
      </c>
      <c r="G52" s="69">
        <v>0</v>
      </c>
      <c r="H52" s="188">
        <v>0</v>
      </c>
      <c r="I52" s="188">
        <v>0</v>
      </c>
      <c r="J52" s="70">
        <v>0</v>
      </c>
    </row>
    <row r="53" spans="1:10" outlineLevel="2" x14ac:dyDescent="0.35">
      <c r="A53" s="414"/>
      <c r="B53" s="415"/>
      <c r="C53" s="415"/>
      <c r="D53" s="16" t="s">
        <v>26</v>
      </c>
      <c r="E53" s="20">
        <f t="shared" si="4"/>
        <v>0</v>
      </c>
      <c r="F53" s="68">
        <v>0</v>
      </c>
      <c r="G53" s="69">
        <v>0</v>
      </c>
      <c r="H53" s="188">
        <v>0</v>
      </c>
      <c r="I53" s="188">
        <v>0</v>
      </c>
      <c r="J53" s="70">
        <v>0</v>
      </c>
    </row>
    <row r="54" spans="1:10" outlineLevel="2" x14ac:dyDescent="0.35">
      <c r="A54" s="414"/>
      <c r="B54" s="415"/>
      <c r="C54" s="415"/>
      <c r="D54" s="16" t="s">
        <v>27</v>
      </c>
      <c r="E54" s="20">
        <f t="shared" si="4"/>
        <v>0</v>
      </c>
      <c r="F54" s="68">
        <v>0</v>
      </c>
      <c r="G54" s="69">
        <v>0</v>
      </c>
      <c r="H54" s="188">
        <v>0</v>
      </c>
      <c r="I54" s="188">
        <v>0</v>
      </c>
      <c r="J54" s="70">
        <v>0</v>
      </c>
    </row>
    <row r="55" spans="1:10" ht="15" outlineLevel="2" thickBot="1" x14ac:dyDescent="0.4">
      <c r="A55" s="414"/>
      <c r="B55" s="415"/>
      <c r="C55" s="415"/>
      <c r="D55" s="16" t="s">
        <v>28</v>
      </c>
      <c r="E55" s="21">
        <f t="shared" si="4"/>
        <v>0</v>
      </c>
      <c r="F55" s="71">
        <v>0</v>
      </c>
      <c r="G55" s="72">
        <v>0</v>
      </c>
      <c r="H55" s="189">
        <v>0</v>
      </c>
      <c r="I55" s="189">
        <v>0</v>
      </c>
      <c r="J55" s="73">
        <v>0</v>
      </c>
    </row>
    <row r="56" spans="1:10" ht="15" thickBot="1" x14ac:dyDescent="0.4">
      <c r="A56" s="418" t="s">
        <v>65</v>
      </c>
      <c r="B56" s="419"/>
      <c r="C56" s="419"/>
      <c r="D56" s="29"/>
      <c r="E56" s="25">
        <f t="shared" ref="E56:J56" si="5">E57+E78</f>
        <v>495000</v>
      </c>
      <c r="F56" s="26">
        <f t="shared" si="5"/>
        <v>255000</v>
      </c>
      <c r="G56" s="26">
        <f t="shared" si="5"/>
        <v>240000</v>
      </c>
      <c r="H56" s="182">
        <f t="shared" si="5"/>
        <v>0</v>
      </c>
      <c r="I56" s="182">
        <f t="shared" si="5"/>
        <v>0</v>
      </c>
      <c r="J56" s="27">
        <f t="shared" si="5"/>
        <v>0</v>
      </c>
    </row>
    <row r="57" spans="1:10" ht="15" outlineLevel="1" thickBot="1" x14ac:dyDescent="0.4">
      <c r="A57" s="7" t="s">
        <v>92</v>
      </c>
      <c r="B57" s="7"/>
      <c r="C57" s="7"/>
      <c r="D57" s="8"/>
      <c r="E57" s="83">
        <f t="shared" ref="E57:J57" si="6">SUM(E58:E77)</f>
        <v>0</v>
      </c>
      <c r="F57" s="84">
        <f t="shared" si="6"/>
        <v>0</v>
      </c>
      <c r="G57" s="84">
        <f t="shared" si="6"/>
        <v>0</v>
      </c>
      <c r="H57" s="190">
        <f t="shared" si="6"/>
        <v>0</v>
      </c>
      <c r="I57" s="190">
        <f t="shared" si="6"/>
        <v>0</v>
      </c>
      <c r="J57" s="9">
        <f t="shared" si="6"/>
        <v>0</v>
      </c>
    </row>
    <row r="58" spans="1:10" outlineLevel="2" x14ac:dyDescent="0.35">
      <c r="A58" s="414" t="s">
        <v>66</v>
      </c>
      <c r="B58" s="415" t="s">
        <v>67</v>
      </c>
      <c r="C58" s="415">
        <v>635009</v>
      </c>
      <c r="D58" s="15" t="s">
        <v>19</v>
      </c>
      <c r="E58" s="12">
        <f t="shared" ref="E58:E77" si="7">SUM(F58:J58)</f>
        <v>0</v>
      </c>
      <c r="F58" s="75">
        <v>0</v>
      </c>
      <c r="G58" s="75"/>
      <c r="H58" s="183"/>
      <c r="I58" s="183"/>
      <c r="J58" s="80">
        <v>0</v>
      </c>
    </row>
    <row r="59" spans="1:10" outlineLevel="2" x14ac:dyDescent="0.35">
      <c r="A59" s="414"/>
      <c r="B59" s="415"/>
      <c r="C59" s="415"/>
      <c r="D59" s="16" t="s">
        <v>20</v>
      </c>
      <c r="E59" s="20">
        <f>F59</f>
        <v>0</v>
      </c>
      <c r="F59" s="76">
        <v>0</v>
      </c>
      <c r="G59" s="76"/>
      <c r="H59" s="184"/>
      <c r="I59" s="184"/>
      <c r="J59" s="81">
        <v>0</v>
      </c>
    </row>
    <row r="60" spans="1:10" outlineLevel="2" x14ac:dyDescent="0.35">
      <c r="A60" s="414"/>
      <c r="B60" s="415"/>
      <c r="C60" s="415"/>
      <c r="D60" s="16" t="s">
        <v>21</v>
      </c>
      <c r="E60" s="20">
        <f t="shared" ref="E60:E67" si="8">F60</f>
        <v>0</v>
      </c>
      <c r="F60" s="76">
        <v>0</v>
      </c>
      <c r="G60" s="76"/>
      <c r="H60" s="184"/>
      <c r="I60" s="184"/>
      <c r="J60" s="81">
        <v>0</v>
      </c>
    </row>
    <row r="61" spans="1:10" outlineLevel="2" x14ac:dyDescent="0.35">
      <c r="A61" s="414"/>
      <c r="B61" s="415"/>
      <c r="C61" s="415"/>
      <c r="D61" s="16" t="s">
        <v>22</v>
      </c>
      <c r="E61" s="20">
        <f t="shared" si="8"/>
        <v>0</v>
      </c>
      <c r="F61" s="76">
        <v>0</v>
      </c>
      <c r="G61" s="76"/>
      <c r="H61" s="184"/>
      <c r="I61" s="184"/>
      <c r="J61" s="81">
        <v>0</v>
      </c>
    </row>
    <row r="62" spans="1:10" outlineLevel="2" x14ac:dyDescent="0.35">
      <c r="A62" s="414"/>
      <c r="B62" s="415"/>
      <c r="C62" s="415"/>
      <c r="D62" s="16" t="s">
        <v>23</v>
      </c>
      <c r="E62" s="20">
        <f t="shared" si="8"/>
        <v>0</v>
      </c>
      <c r="F62" s="76">
        <v>0</v>
      </c>
      <c r="G62" s="76"/>
      <c r="H62" s="184"/>
      <c r="I62" s="184"/>
      <c r="J62" s="81">
        <v>0</v>
      </c>
    </row>
    <row r="63" spans="1:10" outlineLevel="2" x14ac:dyDescent="0.35">
      <c r="A63" s="414"/>
      <c r="B63" s="415"/>
      <c r="C63" s="415"/>
      <c r="D63" s="16" t="s">
        <v>24</v>
      </c>
      <c r="E63" s="20">
        <f t="shared" si="8"/>
        <v>0</v>
      </c>
      <c r="F63" s="76">
        <v>0</v>
      </c>
      <c r="G63" s="76"/>
      <c r="H63" s="184"/>
      <c r="I63" s="184"/>
      <c r="J63" s="81">
        <v>0</v>
      </c>
    </row>
    <row r="64" spans="1:10" outlineLevel="2" x14ac:dyDescent="0.35">
      <c r="A64" s="414"/>
      <c r="B64" s="415"/>
      <c r="C64" s="415"/>
      <c r="D64" s="16" t="s">
        <v>25</v>
      </c>
      <c r="E64" s="20">
        <f t="shared" si="8"/>
        <v>0</v>
      </c>
      <c r="F64" s="76">
        <v>0</v>
      </c>
      <c r="G64" s="76"/>
      <c r="H64" s="184"/>
      <c r="I64" s="184"/>
      <c r="J64" s="81">
        <v>0</v>
      </c>
    </row>
    <row r="65" spans="1:10" outlineLevel="2" x14ac:dyDescent="0.35">
      <c r="A65" s="414"/>
      <c r="B65" s="415"/>
      <c r="C65" s="415"/>
      <c r="D65" s="16" t="s">
        <v>26</v>
      </c>
      <c r="E65" s="20">
        <f t="shared" si="8"/>
        <v>0</v>
      </c>
      <c r="F65" s="76">
        <v>0</v>
      </c>
      <c r="G65" s="76"/>
      <c r="H65" s="184"/>
      <c r="I65" s="184"/>
      <c r="J65" s="81">
        <v>0</v>
      </c>
    </row>
    <row r="66" spans="1:10" outlineLevel="2" x14ac:dyDescent="0.35">
      <c r="A66" s="414"/>
      <c r="B66" s="415"/>
      <c r="C66" s="415"/>
      <c r="D66" s="16" t="s">
        <v>27</v>
      </c>
      <c r="E66" s="20">
        <f t="shared" si="8"/>
        <v>0</v>
      </c>
      <c r="F66" s="76">
        <v>0</v>
      </c>
      <c r="G66" s="76"/>
      <c r="H66" s="184"/>
      <c r="I66" s="184"/>
      <c r="J66" s="81">
        <v>0</v>
      </c>
    </row>
    <row r="67" spans="1:10" ht="15" outlineLevel="2" thickBot="1" x14ac:dyDescent="0.4">
      <c r="A67" s="414"/>
      <c r="B67" s="415"/>
      <c r="C67" s="415"/>
      <c r="D67" s="17" t="s">
        <v>28</v>
      </c>
      <c r="E67" s="21">
        <f t="shared" si="8"/>
        <v>0</v>
      </c>
      <c r="F67" s="76">
        <v>0</v>
      </c>
      <c r="G67" s="76"/>
      <c r="H67" s="185"/>
      <c r="I67" s="185"/>
      <c r="J67" s="82">
        <v>0</v>
      </c>
    </row>
    <row r="68" spans="1:10" outlineLevel="2" x14ac:dyDescent="0.35">
      <c r="A68" s="414" t="s">
        <v>68</v>
      </c>
      <c r="B68" s="415" t="s">
        <v>59</v>
      </c>
      <c r="C68" s="415">
        <v>718006</v>
      </c>
      <c r="D68" s="15" t="s">
        <v>19</v>
      </c>
      <c r="E68" s="13">
        <f t="shared" si="7"/>
        <v>0</v>
      </c>
      <c r="F68" s="75">
        <v>0</v>
      </c>
      <c r="G68" s="75">
        <v>0</v>
      </c>
      <c r="H68" s="183">
        <v>0</v>
      </c>
      <c r="I68" s="183">
        <v>0</v>
      </c>
      <c r="J68" s="80">
        <v>0</v>
      </c>
    </row>
    <row r="69" spans="1:10" outlineLevel="2" x14ac:dyDescent="0.35">
      <c r="A69" s="414"/>
      <c r="B69" s="415"/>
      <c r="C69" s="415"/>
      <c r="D69" s="16" t="s">
        <v>20</v>
      </c>
      <c r="E69" s="13">
        <f t="shared" si="7"/>
        <v>0</v>
      </c>
      <c r="F69" s="76">
        <v>0</v>
      </c>
      <c r="G69" s="77">
        <v>0</v>
      </c>
      <c r="H69" s="184">
        <v>0</v>
      </c>
      <c r="I69" s="184">
        <v>0</v>
      </c>
      <c r="J69" s="81">
        <v>0</v>
      </c>
    </row>
    <row r="70" spans="1:10" outlineLevel="2" x14ac:dyDescent="0.35">
      <c r="A70" s="414"/>
      <c r="B70" s="415"/>
      <c r="C70" s="415"/>
      <c r="D70" s="16" t="s">
        <v>21</v>
      </c>
      <c r="E70" s="13">
        <f t="shared" si="7"/>
        <v>0</v>
      </c>
      <c r="F70" s="76">
        <v>0</v>
      </c>
      <c r="G70" s="77">
        <v>0</v>
      </c>
      <c r="H70" s="184">
        <v>0</v>
      </c>
      <c r="I70" s="184">
        <v>0</v>
      </c>
      <c r="J70" s="81">
        <v>0</v>
      </c>
    </row>
    <row r="71" spans="1:10" outlineLevel="2" x14ac:dyDescent="0.35">
      <c r="A71" s="414"/>
      <c r="B71" s="415"/>
      <c r="C71" s="415"/>
      <c r="D71" s="16" t="s">
        <v>22</v>
      </c>
      <c r="E71" s="13">
        <f t="shared" si="7"/>
        <v>0</v>
      </c>
      <c r="F71" s="76">
        <v>0</v>
      </c>
      <c r="G71" s="77">
        <v>0</v>
      </c>
      <c r="H71" s="184">
        <v>0</v>
      </c>
      <c r="I71" s="184">
        <v>0</v>
      </c>
      <c r="J71" s="81">
        <v>0</v>
      </c>
    </row>
    <row r="72" spans="1:10" outlineLevel="2" x14ac:dyDescent="0.35">
      <c r="A72" s="414"/>
      <c r="B72" s="415"/>
      <c r="C72" s="415"/>
      <c r="D72" s="16" t="s">
        <v>23</v>
      </c>
      <c r="E72" s="13">
        <f t="shared" si="7"/>
        <v>0</v>
      </c>
      <c r="F72" s="76">
        <v>0</v>
      </c>
      <c r="G72" s="77">
        <v>0</v>
      </c>
      <c r="H72" s="184">
        <v>0</v>
      </c>
      <c r="I72" s="184">
        <v>0</v>
      </c>
      <c r="J72" s="81">
        <v>0</v>
      </c>
    </row>
    <row r="73" spans="1:10" outlineLevel="2" x14ac:dyDescent="0.35">
      <c r="A73" s="414"/>
      <c r="B73" s="415"/>
      <c r="C73" s="415"/>
      <c r="D73" s="16" t="s">
        <v>24</v>
      </c>
      <c r="E73" s="13">
        <f t="shared" si="7"/>
        <v>0</v>
      </c>
      <c r="F73" s="76">
        <v>0</v>
      </c>
      <c r="G73" s="77">
        <v>0</v>
      </c>
      <c r="H73" s="184">
        <v>0</v>
      </c>
      <c r="I73" s="184">
        <v>0</v>
      </c>
      <c r="J73" s="81">
        <v>0</v>
      </c>
    </row>
    <row r="74" spans="1:10" outlineLevel="2" x14ac:dyDescent="0.35">
      <c r="A74" s="414"/>
      <c r="B74" s="415"/>
      <c r="C74" s="415"/>
      <c r="D74" s="16" t="s">
        <v>25</v>
      </c>
      <c r="E74" s="13">
        <f t="shared" si="7"/>
        <v>0</v>
      </c>
      <c r="F74" s="76">
        <v>0</v>
      </c>
      <c r="G74" s="77">
        <v>0</v>
      </c>
      <c r="H74" s="184">
        <v>0</v>
      </c>
      <c r="I74" s="184">
        <v>0</v>
      </c>
      <c r="J74" s="81">
        <v>0</v>
      </c>
    </row>
    <row r="75" spans="1:10" outlineLevel="2" x14ac:dyDescent="0.35">
      <c r="A75" s="414"/>
      <c r="B75" s="415"/>
      <c r="C75" s="415"/>
      <c r="D75" s="16" t="s">
        <v>26</v>
      </c>
      <c r="E75" s="13">
        <f t="shared" si="7"/>
        <v>0</v>
      </c>
      <c r="F75" s="76">
        <v>0</v>
      </c>
      <c r="G75" s="77">
        <v>0</v>
      </c>
      <c r="H75" s="184">
        <v>0</v>
      </c>
      <c r="I75" s="184">
        <v>0</v>
      </c>
      <c r="J75" s="81">
        <v>0</v>
      </c>
    </row>
    <row r="76" spans="1:10" outlineLevel="2" x14ac:dyDescent="0.35">
      <c r="A76" s="414"/>
      <c r="B76" s="415"/>
      <c r="C76" s="415"/>
      <c r="D76" s="16" t="s">
        <v>27</v>
      </c>
      <c r="E76" s="13">
        <f t="shared" si="7"/>
        <v>0</v>
      </c>
      <c r="F76" s="76">
        <v>0</v>
      </c>
      <c r="G76" s="77">
        <v>0</v>
      </c>
      <c r="H76" s="184">
        <v>0</v>
      </c>
      <c r="I76" s="184">
        <v>0</v>
      </c>
      <c r="J76" s="81">
        <v>0</v>
      </c>
    </row>
    <row r="77" spans="1:10" ht="15" outlineLevel="2" thickBot="1" x14ac:dyDescent="0.4">
      <c r="A77" s="414"/>
      <c r="B77" s="415"/>
      <c r="C77" s="415"/>
      <c r="D77" s="17" t="s">
        <v>28</v>
      </c>
      <c r="E77" s="14">
        <f t="shared" si="7"/>
        <v>0</v>
      </c>
      <c r="F77" s="78">
        <v>0</v>
      </c>
      <c r="G77" s="79">
        <v>0</v>
      </c>
      <c r="H77" s="185">
        <v>0</v>
      </c>
      <c r="I77" s="185">
        <v>0</v>
      </c>
      <c r="J77" s="82">
        <v>0</v>
      </c>
    </row>
    <row r="78" spans="1:10" ht="15" outlineLevel="1" thickBot="1" x14ac:dyDescent="0.4">
      <c r="A78" s="7" t="s">
        <v>93</v>
      </c>
      <c r="B78" s="7"/>
      <c r="C78" s="7"/>
      <c r="D78" s="8"/>
      <c r="E78" s="85">
        <f t="shared" ref="E78:J78" si="9">SUM(E79:E128)</f>
        <v>495000</v>
      </c>
      <c r="F78" s="86">
        <f t="shared" si="9"/>
        <v>255000</v>
      </c>
      <c r="G78" s="86">
        <f t="shared" si="9"/>
        <v>240000</v>
      </c>
      <c r="H78" s="191">
        <f t="shared" si="9"/>
        <v>0</v>
      </c>
      <c r="I78" s="191">
        <f t="shared" si="9"/>
        <v>0</v>
      </c>
      <c r="J78" s="87">
        <f t="shared" si="9"/>
        <v>0</v>
      </c>
    </row>
    <row r="79" spans="1:10" outlineLevel="2" x14ac:dyDescent="0.35">
      <c r="A79" s="414" t="s">
        <v>69</v>
      </c>
      <c r="B79" s="415" t="s">
        <v>67</v>
      </c>
      <c r="C79" s="415">
        <v>635009</v>
      </c>
      <c r="D79" s="15" t="s">
        <v>19</v>
      </c>
      <c r="E79" s="19">
        <f t="shared" ref="E79:E128" si="10">SUM(F79:J79)</f>
        <v>0</v>
      </c>
      <c r="F79" s="65">
        <v>0</v>
      </c>
      <c r="G79" s="66">
        <v>0</v>
      </c>
      <c r="H79" s="187">
        <v>0</v>
      </c>
      <c r="I79" s="187">
        <v>0</v>
      </c>
      <c r="J79" s="67">
        <v>0</v>
      </c>
    </row>
    <row r="80" spans="1:10" outlineLevel="2" x14ac:dyDescent="0.35">
      <c r="A80" s="414"/>
      <c r="B80" s="415"/>
      <c r="C80" s="415"/>
      <c r="D80" s="16" t="s">
        <v>20</v>
      </c>
      <c r="E80" s="20">
        <f t="shared" si="10"/>
        <v>15000</v>
      </c>
      <c r="F80" s="68">
        <v>15000</v>
      </c>
      <c r="G80" s="68">
        <v>0</v>
      </c>
      <c r="H80" s="188"/>
      <c r="I80" s="188"/>
      <c r="J80" s="70">
        <v>0</v>
      </c>
    </row>
    <row r="81" spans="1:10" outlineLevel="2" x14ac:dyDescent="0.35">
      <c r="A81" s="414"/>
      <c r="B81" s="415"/>
      <c r="C81" s="415"/>
      <c r="D81" s="16" t="s">
        <v>21</v>
      </c>
      <c r="E81" s="20">
        <f t="shared" si="10"/>
        <v>60000</v>
      </c>
      <c r="F81" s="68">
        <v>30000</v>
      </c>
      <c r="G81" s="68">
        <v>30000</v>
      </c>
      <c r="H81" s="188"/>
      <c r="I81" s="188"/>
      <c r="J81" s="70">
        <v>0</v>
      </c>
    </row>
    <row r="82" spans="1:10" outlineLevel="2" x14ac:dyDescent="0.35">
      <c r="A82" s="414"/>
      <c r="B82" s="415"/>
      <c r="C82" s="415"/>
      <c r="D82" s="16" t="s">
        <v>22</v>
      </c>
      <c r="E82" s="20">
        <f t="shared" si="10"/>
        <v>60000</v>
      </c>
      <c r="F82" s="68">
        <v>30000</v>
      </c>
      <c r="G82" s="68">
        <v>30000</v>
      </c>
      <c r="H82" s="188"/>
      <c r="I82" s="188"/>
      <c r="J82" s="70">
        <v>0</v>
      </c>
    </row>
    <row r="83" spans="1:10" outlineLevel="2" x14ac:dyDescent="0.35">
      <c r="A83" s="414"/>
      <c r="B83" s="415"/>
      <c r="C83" s="415"/>
      <c r="D83" s="16" t="s">
        <v>23</v>
      </c>
      <c r="E83" s="20">
        <f t="shared" si="10"/>
        <v>60000</v>
      </c>
      <c r="F83" s="68">
        <v>30000</v>
      </c>
      <c r="G83" s="68">
        <v>30000</v>
      </c>
      <c r="H83" s="188"/>
      <c r="I83" s="188"/>
      <c r="J83" s="70">
        <v>0</v>
      </c>
    </row>
    <row r="84" spans="1:10" outlineLevel="2" x14ac:dyDescent="0.35">
      <c r="A84" s="414"/>
      <c r="B84" s="415"/>
      <c r="C84" s="415"/>
      <c r="D84" s="16" t="s">
        <v>24</v>
      </c>
      <c r="E84" s="20">
        <f t="shared" si="10"/>
        <v>60000</v>
      </c>
      <c r="F84" s="68">
        <v>30000</v>
      </c>
      <c r="G84" s="68">
        <v>30000</v>
      </c>
      <c r="H84" s="188"/>
      <c r="I84" s="188"/>
      <c r="J84" s="70">
        <v>0</v>
      </c>
    </row>
    <row r="85" spans="1:10" outlineLevel="2" x14ac:dyDescent="0.35">
      <c r="A85" s="414"/>
      <c r="B85" s="415"/>
      <c r="C85" s="415"/>
      <c r="D85" s="16" t="s">
        <v>25</v>
      </c>
      <c r="E85" s="20">
        <f t="shared" si="10"/>
        <v>60000</v>
      </c>
      <c r="F85" s="68">
        <v>30000</v>
      </c>
      <c r="G85" s="68">
        <v>30000</v>
      </c>
      <c r="H85" s="188"/>
      <c r="I85" s="188"/>
      <c r="J85" s="70">
        <v>0</v>
      </c>
    </row>
    <row r="86" spans="1:10" outlineLevel="2" x14ac:dyDescent="0.35">
      <c r="A86" s="414"/>
      <c r="B86" s="415"/>
      <c r="C86" s="415"/>
      <c r="D86" s="16" t="s">
        <v>26</v>
      </c>
      <c r="E86" s="20">
        <f t="shared" si="10"/>
        <v>60000</v>
      </c>
      <c r="F86" s="68">
        <v>30000</v>
      </c>
      <c r="G86" s="68">
        <v>30000</v>
      </c>
      <c r="H86" s="188"/>
      <c r="I86" s="188"/>
      <c r="J86" s="70">
        <v>0</v>
      </c>
    </row>
    <row r="87" spans="1:10" outlineLevel="2" x14ac:dyDescent="0.35">
      <c r="A87" s="414"/>
      <c r="B87" s="415"/>
      <c r="C87" s="415"/>
      <c r="D87" s="16" t="s">
        <v>27</v>
      </c>
      <c r="E87" s="20">
        <f t="shared" si="10"/>
        <v>60000</v>
      </c>
      <c r="F87" s="68">
        <v>30000</v>
      </c>
      <c r="G87" s="68">
        <v>30000</v>
      </c>
      <c r="H87" s="188"/>
      <c r="I87" s="188"/>
      <c r="J87" s="70">
        <v>0</v>
      </c>
    </row>
    <row r="88" spans="1:10" ht="15" outlineLevel="2" thickBot="1" x14ac:dyDescent="0.4">
      <c r="A88" s="414"/>
      <c r="B88" s="415"/>
      <c r="C88" s="415"/>
      <c r="D88" s="17" t="s">
        <v>28</v>
      </c>
      <c r="E88" s="21">
        <f t="shared" si="10"/>
        <v>60000</v>
      </c>
      <c r="F88" s="68">
        <v>30000</v>
      </c>
      <c r="G88" s="68">
        <v>30000</v>
      </c>
      <c r="H88" s="189"/>
      <c r="I88" s="189"/>
      <c r="J88" s="73">
        <v>0</v>
      </c>
    </row>
    <row r="89" spans="1:10" outlineLevel="2" x14ac:dyDescent="0.35">
      <c r="A89" s="414" t="s">
        <v>70</v>
      </c>
      <c r="B89" s="415" t="s">
        <v>64</v>
      </c>
      <c r="C89" s="415">
        <v>637005</v>
      </c>
      <c r="D89" s="15" t="s">
        <v>19</v>
      </c>
      <c r="E89" s="20">
        <f t="shared" si="10"/>
        <v>0</v>
      </c>
      <c r="F89" s="65">
        <v>0</v>
      </c>
      <c r="G89" s="66">
        <v>0</v>
      </c>
      <c r="H89" s="187">
        <v>0</v>
      </c>
      <c r="I89" s="187">
        <v>0</v>
      </c>
      <c r="J89" s="67">
        <v>0</v>
      </c>
    </row>
    <row r="90" spans="1:10" outlineLevel="2" x14ac:dyDescent="0.35">
      <c r="A90" s="414"/>
      <c r="B90" s="415"/>
      <c r="C90" s="415"/>
      <c r="D90" s="16" t="s">
        <v>20</v>
      </c>
      <c r="E90" s="20">
        <f t="shared" si="10"/>
        <v>0</v>
      </c>
      <c r="F90" s="68">
        <v>0</v>
      </c>
      <c r="G90" s="69">
        <v>0</v>
      </c>
      <c r="H90" s="188">
        <v>0</v>
      </c>
      <c r="I90" s="188">
        <v>0</v>
      </c>
      <c r="J90" s="70">
        <v>0</v>
      </c>
    </row>
    <row r="91" spans="1:10" outlineLevel="2" x14ac:dyDescent="0.35">
      <c r="A91" s="414"/>
      <c r="B91" s="415"/>
      <c r="C91" s="415"/>
      <c r="D91" s="16" t="s">
        <v>21</v>
      </c>
      <c r="E91" s="20">
        <f t="shared" si="10"/>
        <v>0</v>
      </c>
      <c r="F91" s="68">
        <v>0</v>
      </c>
      <c r="G91" s="69">
        <v>0</v>
      </c>
      <c r="H91" s="188">
        <v>0</v>
      </c>
      <c r="I91" s="188">
        <v>0</v>
      </c>
      <c r="J91" s="70">
        <v>0</v>
      </c>
    </row>
    <row r="92" spans="1:10" outlineLevel="2" x14ac:dyDescent="0.35">
      <c r="A92" s="414"/>
      <c r="B92" s="415"/>
      <c r="C92" s="415"/>
      <c r="D92" s="16" t="s">
        <v>22</v>
      </c>
      <c r="E92" s="20">
        <f t="shared" si="10"/>
        <v>0</v>
      </c>
      <c r="F92" s="68">
        <v>0</v>
      </c>
      <c r="G92" s="69">
        <v>0</v>
      </c>
      <c r="H92" s="188">
        <v>0</v>
      </c>
      <c r="I92" s="188">
        <v>0</v>
      </c>
      <c r="J92" s="70">
        <v>0</v>
      </c>
    </row>
    <row r="93" spans="1:10" outlineLevel="2" x14ac:dyDescent="0.35">
      <c r="A93" s="414"/>
      <c r="B93" s="415"/>
      <c r="C93" s="415"/>
      <c r="D93" s="16" t="s">
        <v>23</v>
      </c>
      <c r="E93" s="20">
        <f t="shared" si="10"/>
        <v>0</v>
      </c>
      <c r="F93" s="68">
        <v>0</v>
      </c>
      <c r="G93" s="69">
        <v>0</v>
      </c>
      <c r="H93" s="188">
        <v>0</v>
      </c>
      <c r="I93" s="188">
        <v>0</v>
      </c>
      <c r="J93" s="70">
        <v>0</v>
      </c>
    </row>
    <row r="94" spans="1:10" outlineLevel="2" x14ac:dyDescent="0.35">
      <c r="A94" s="414"/>
      <c r="B94" s="415"/>
      <c r="C94" s="415"/>
      <c r="D94" s="16" t="s">
        <v>24</v>
      </c>
      <c r="E94" s="20">
        <f t="shared" si="10"/>
        <v>0</v>
      </c>
      <c r="F94" s="68">
        <v>0</v>
      </c>
      <c r="G94" s="69">
        <v>0</v>
      </c>
      <c r="H94" s="188">
        <v>0</v>
      </c>
      <c r="I94" s="188">
        <v>0</v>
      </c>
      <c r="J94" s="70">
        <v>0</v>
      </c>
    </row>
    <row r="95" spans="1:10" outlineLevel="2" x14ac:dyDescent="0.35">
      <c r="A95" s="414"/>
      <c r="B95" s="415"/>
      <c r="C95" s="415"/>
      <c r="D95" s="16" t="s">
        <v>25</v>
      </c>
      <c r="E95" s="20">
        <f t="shared" si="10"/>
        <v>0</v>
      </c>
      <c r="F95" s="68">
        <v>0</v>
      </c>
      <c r="G95" s="69">
        <v>0</v>
      </c>
      <c r="H95" s="188">
        <v>0</v>
      </c>
      <c r="I95" s="188">
        <v>0</v>
      </c>
      <c r="J95" s="70">
        <v>0</v>
      </c>
    </row>
    <row r="96" spans="1:10" outlineLevel="2" x14ac:dyDescent="0.35">
      <c r="A96" s="414"/>
      <c r="B96" s="415"/>
      <c r="C96" s="415"/>
      <c r="D96" s="16" t="s">
        <v>26</v>
      </c>
      <c r="E96" s="20">
        <f t="shared" si="10"/>
        <v>0</v>
      </c>
      <c r="F96" s="68">
        <v>0</v>
      </c>
      <c r="G96" s="69">
        <v>0</v>
      </c>
      <c r="H96" s="188">
        <v>0</v>
      </c>
      <c r="I96" s="188">
        <v>0</v>
      </c>
      <c r="J96" s="70">
        <v>0</v>
      </c>
    </row>
    <row r="97" spans="1:10" outlineLevel="2" x14ac:dyDescent="0.35">
      <c r="A97" s="414"/>
      <c r="B97" s="415"/>
      <c r="C97" s="415"/>
      <c r="D97" s="16" t="s">
        <v>27</v>
      </c>
      <c r="E97" s="20">
        <f t="shared" si="10"/>
        <v>0</v>
      </c>
      <c r="F97" s="68">
        <v>0</v>
      </c>
      <c r="G97" s="69">
        <v>0</v>
      </c>
      <c r="H97" s="188">
        <v>0</v>
      </c>
      <c r="I97" s="188">
        <v>0</v>
      </c>
      <c r="J97" s="70">
        <v>0</v>
      </c>
    </row>
    <row r="98" spans="1:10" ht="15" outlineLevel="2" thickBot="1" x14ac:dyDescent="0.4">
      <c r="A98" s="414"/>
      <c r="B98" s="415"/>
      <c r="C98" s="415"/>
      <c r="D98" s="17" t="s">
        <v>28</v>
      </c>
      <c r="E98" s="21">
        <f t="shared" si="10"/>
        <v>0</v>
      </c>
      <c r="F98" s="71">
        <v>0</v>
      </c>
      <c r="G98" s="72">
        <v>0</v>
      </c>
      <c r="H98" s="189">
        <v>0</v>
      </c>
      <c r="I98" s="189">
        <v>0</v>
      </c>
      <c r="J98" s="73">
        <v>0</v>
      </c>
    </row>
    <row r="99" spans="1:10" outlineLevel="2" x14ac:dyDescent="0.35">
      <c r="A99" s="414" t="s">
        <v>71</v>
      </c>
      <c r="B99" s="415" t="s">
        <v>59</v>
      </c>
      <c r="C99" s="415">
        <v>718006</v>
      </c>
      <c r="D99" s="15" t="s">
        <v>19</v>
      </c>
      <c r="E99" s="20">
        <f t="shared" si="10"/>
        <v>0</v>
      </c>
      <c r="F99" s="65">
        <v>0</v>
      </c>
      <c r="G99" s="66">
        <v>0</v>
      </c>
      <c r="H99" s="187">
        <v>0</v>
      </c>
      <c r="I99" s="187">
        <v>0</v>
      </c>
      <c r="J99" s="67">
        <v>0</v>
      </c>
    </row>
    <row r="100" spans="1:10" outlineLevel="2" x14ac:dyDescent="0.35">
      <c r="A100" s="414"/>
      <c r="B100" s="415"/>
      <c r="C100" s="415"/>
      <c r="D100" s="16" t="s">
        <v>20</v>
      </c>
      <c r="E100" s="20">
        <f t="shared" si="10"/>
        <v>0</v>
      </c>
      <c r="F100" s="68">
        <v>0</v>
      </c>
      <c r="G100" s="69">
        <v>0</v>
      </c>
      <c r="H100" s="188">
        <v>0</v>
      </c>
      <c r="I100" s="188">
        <v>0</v>
      </c>
      <c r="J100" s="70">
        <v>0</v>
      </c>
    </row>
    <row r="101" spans="1:10" outlineLevel="2" x14ac:dyDescent="0.35">
      <c r="A101" s="414"/>
      <c r="B101" s="415"/>
      <c r="C101" s="415"/>
      <c r="D101" s="16" t="s">
        <v>21</v>
      </c>
      <c r="E101" s="20">
        <f t="shared" si="10"/>
        <v>0</v>
      </c>
      <c r="F101" s="68">
        <v>0</v>
      </c>
      <c r="G101" s="69">
        <v>0</v>
      </c>
      <c r="H101" s="188">
        <v>0</v>
      </c>
      <c r="I101" s="188">
        <v>0</v>
      </c>
      <c r="J101" s="70">
        <v>0</v>
      </c>
    </row>
    <row r="102" spans="1:10" outlineLevel="2" x14ac:dyDescent="0.35">
      <c r="A102" s="414"/>
      <c r="B102" s="415"/>
      <c r="C102" s="415"/>
      <c r="D102" s="16" t="s">
        <v>22</v>
      </c>
      <c r="E102" s="20">
        <f t="shared" si="10"/>
        <v>0</v>
      </c>
      <c r="F102" s="68">
        <v>0</v>
      </c>
      <c r="G102" s="69">
        <v>0</v>
      </c>
      <c r="H102" s="188">
        <v>0</v>
      </c>
      <c r="I102" s="188">
        <v>0</v>
      </c>
      <c r="J102" s="70">
        <v>0</v>
      </c>
    </row>
    <row r="103" spans="1:10" outlineLevel="2" x14ac:dyDescent="0.35">
      <c r="A103" s="414"/>
      <c r="B103" s="415"/>
      <c r="C103" s="415"/>
      <c r="D103" s="16" t="s">
        <v>23</v>
      </c>
      <c r="E103" s="20">
        <f t="shared" si="10"/>
        <v>0</v>
      </c>
      <c r="F103" s="68">
        <v>0</v>
      </c>
      <c r="G103" s="69">
        <v>0</v>
      </c>
      <c r="H103" s="188">
        <v>0</v>
      </c>
      <c r="I103" s="188">
        <v>0</v>
      </c>
      <c r="J103" s="70">
        <v>0</v>
      </c>
    </row>
    <row r="104" spans="1:10" outlineLevel="2" x14ac:dyDescent="0.35">
      <c r="A104" s="414"/>
      <c r="B104" s="415"/>
      <c r="C104" s="415"/>
      <c r="D104" s="16" t="s">
        <v>24</v>
      </c>
      <c r="E104" s="20">
        <f t="shared" si="10"/>
        <v>0</v>
      </c>
      <c r="F104" s="68">
        <v>0</v>
      </c>
      <c r="G104" s="69">
        <v>0</v>
      </c>
      <c r="H104" s="188">
        <v>0</v>
      </c>
      <c r="I104" s="188">
        <v>0</v>
      </c>
      <c r="J104" s="70">
        <v>0</v>
      </c>
    </row>
    <row r="105" spans="1:10" outlineLevel="2" x14ac:dyDescent="0.35">
      <c r="A105" s="414"/>
      <c r="B105" s="415"/>
      <c r="C105" s="415"/>
      <c r="D105" s="16" t="s">
        <v>25</v>
      </c>
      <c r="E105" s="20">
        <f t="shared" si="10"/>
        <v>0</v>
      </c>
      <c r="F105" s="68">
        <v>0</v>
      </c>
      <c r="G105" s="69">
        <v>0</v>
      </c>
      <c r="H105" s="188">
        <v>0</v>
      </c>
      <c r="I105" s="188">
        <v>0</v>
      </c>
      <c r="J105" s="70">
        <v>0</v>
      </c>
    </row>
    <row r="106" spans="1:10" outlineLevel="2" x14ac:dyDescent="0.35">
      <c r="A106" s="414"/>
      <c r="B106" s="415"/>
      <c r="C106" s="415"/>
      <c r="D106" s="16" t="s">
        <v>26</v>
      </c>
      <c r="E106" s="20">
        <f t="shared" si="10"/>
        <v>0</v>
      </c>
      <c r="F106" s="68">
        <v>0</v>
      </c>
      <c r="G106" s="69">
        <v>0</v>
      </c>
      <c r="H106" s="188">
        <v>0</v>
      </c>
      <c r="I106" s="188">
        <v>0</v>
      </c>
      <c r="J106" s="70">
        <v>0</v>
      </c>
    </row>
    <row r="107" spans="1:10" outlineLevel="2" x14ac:dyDescent="0.35">
      <c r="A107" s="414"/>
      <c r="B107" s="415"/>
      <c r="C107" s="415"/>
      <c r="D107" s="16" t="s">
        <v>27</v>
      </c>
      <c r="E107" s="20">
        <f t="shared" si="10"/>
        <v>0</v>
      </c>
      <c r="F107" s="68">
        <v>0</v>
      </c>
      <c r="G107" s="69">
        <v>0</v>
      </c>
      <c r="H107" s="188">
        <v>0</v>
      </c>
      <c r="I107" s="188">
        <v>0</v>
      </c>
      <c r="J107" s="70">
        <v>0</v>
      </c>
    </row>
    <row r="108" spans="1:10" ht="15" outlineLevel="2" thickBot="1" x14ac:dyDescent="0.4">
      <c r="A108" s="414"/>
      <c r="B108" s="415"/>
      <c r="C108" s="415"/>
      <c r="D108" s="17" t="s">
        <v>28</v>
      </c>
      <c r="E108" s="21">
        <f t="shared" si="10"/>
        <v>0</v>
      </c>
      <c r="F108" s="71">
        <v>0</v>
      </c>
      <c r="G108" s="72">
        <v>0</v>
      </c>
      <c r="H108" s="189">
        <v>0</v>
      </c>
      <c r="I108" s="189">
        <v>0</v>
      </c>
      <c r="J108" s="73">
        <v>0</v>
      </c>
    </row>
    <row r="109" spans="1:10" outlineLevel="2" x14ac:dyDescent="0.35">
      <c r="A109" s="414" t="s">
        <v>72</v>
      </c>
      <c r="B109" s="415" t="s">
        <v>73</v>
      </c>
      <c r="C109" s="415">
        <v>610</v>
      </c>
      <c r="D109" s="15" t="s">
        <v>19</v>
      </c>
      <c r="E109" s="20">
        <f t="shared" si="10"/>
        <v>0</v>
      </c>
      <c r="F109" s="65">
        <v>0</v>
      </c>
      <c r="G109" s="66"/>
      <c r="H109" s="187"/>
      <c r="I109" s="187"/>
      <c r="J109" s="67">
        <v>0</v>
      </c>
    </row>
    <row r="110" spans="1:10" outlineLevel="2" x14ac:dyDescent="0.35">
      <c r="A110" s="414"/>
      <c r="B110" s="415"/>
      <c r="C110" s="415"/>
      <c r="D110" s="16" t="s">
        <v>20</v>
      </c>
      <c r="E110" s="20">
        <f t="shared" si="10"/>
        <v>0</v>
      </c>
      <c r="F110" s="68">
        <v>0</v>
      </c>
      <c r="G110" s="69"/>
      <c r="H110" s="188"/>
      <c r="I110" s="188"/>
      <c r="J110" s="70">
        <v>0</v>
      </c>
    </row>
    <row r="111" spans="1:10" outlineLevel="2" x14ac:dyDescent="0.35">
      <c r="A111" s="414"/>
      <c r="B111" s="415"/>
      <c r="C111" s="415"/>
      <c r="D111" s="16" t="s">
        <v>21</v>
      </c>
      <c r="E111" s="20">
        <f t="shared" si="10"/>
        <v>0</v>
      </c>
      <c r="F111" s="68">
        <v>0</v>
      </c>
      <c r="G111" s="69"/>
      <c r="H111" s="188"/>
      <c r="I111" s="188"/>
      <c r="J111" s="70">
        <v>0</v>
      </c>
    </row>
    <row r="112" spans="1:10" outlineLevel="2" x14ac:dyDescent="0.35">
      <c r="A112" s="414"/>
      <c r="B112" s="415"/>
      <c r="C112" s="415"/>
      <c r="D112" s="16" t="s">
        <v>22</v>
      </c>
      <c r="E112" s="20">
        <f t="shared" si="10"/>
        <v>0</v>
      </c>
      <c r="F112" s="68">
        <v>0</v>
      </c>
      <c r="G112" s="69"/>
      <c r="H112" s="188"/>
      <c r="I112" s="188"/>
      <c r="J112" s="70">
        <v>0</v>
      </c>
    </row>
    <row r="113" spans="1:10" outlineLevel="2" x14ac:dyDescent="0.35">
      <c r="A113" s="414"/>
      <c r="B113" s="415"/>
      <c r="C113" s="415"/>
      <c r="D113" s="16" t="s">
        <v>23</v>
      </c>
      <c r="E113" s="20">
        <f t="shared" si="10"/>
        <v>0</v>
      </c>
      <c r="F113" s="68">
        <v>0</v>
      </c>
      <c r="G113" s="69"/>
      <c r="H113" s="188"/>
      <c r="I113" s="188"/>
      <c r="J113" s="70">
        <v>0</v>
      </c>
    </row>
    <row r="114" spans="1:10" outlineLevel="2" x14ac:dyDescent="0.35">
      <c r="A114" s="414"/>
      <c r="B114" s="415"/>
      <c r="C114" s="415"/>
      <c r="D114" s="16" t="s">
        <v>24</v>
      </c>
      <c r="E114" s="20">
        <f t="shared" si="10"/>
        <v>0</v>
      </c>
      <c r="F114" s="68">
        <v>0</v>
      </c>
      <c r="G114" s="69"/>
      <c r="H114" s="188"/>
      <c r="I114" s="188"/>
      <c r="J114" s="70">
        <v>0</v>
      </c>
    </row>
    <row r="115" spans="1:10" outlineLevel="2" x14ac:dyDescent="0.35">
      <c r="A115" s="414"/>
      <c r="B115" s="415"/>
      <c r="C115" s="415"/>
      <c r="D115" s="16" t="s">
        <v>25</v>
      </c>
      <c r="E115" s="20">
        <f t="shared" si="10"/>
        <v>0</v>
      </c>
      <c r="F115" s="68">
        <v>0</v>
      </c>
      <c r="G115" s="69"/>
      <c r="H115" s="188"/>
      <c r="I115" s="188"/>
      <c r="J115" s="70">
        <v>0</v>
      </c>
    </row>
    <row r="116" spans="1:10" outlineLevel="2" x14ac:dyDescent="0.35">
      <c r="A116" s="414"/>
      <c r="B116" s="415"/>
      <c r="C116" s="415"/>
      <c r="D116" s="16" t="s">
        <v>26</v>
      </c>
      <c r="E116" s="20">
        <f t="shared" si="10"/>
        <v>0</v>
      </c>
      <c r="F116" s="68">
        <v>0</v>
      </c>
      <c r="G116" s="69"/>
      <c r="H116" s="188"/>
      <c r="I116" s="188"/>
      <c r="J116" s="70">
        <v>0</v>
      </c>
    </row>
    <row r="117" spans="1:10" outlineLevel="2" x14ac:dyDescent="0.35">
      <c r="A117" s="414"/>
      <c r="B117" s="415"/>
      <c r="C117" s="415"/>
      <c r="D117" s="16" t="s">
        <v>27</v>
      </c>
      <c r="E117" s="20">
        <f t="shared" si="10"/>
        <v>0</v>
      </c>
      <c r="F117" s="68">
        <v>0</v>
      </c>
      <c r="G117" s="69"/>
      <c r="H117" s="188"/>
      <c r="I117" s="188"/>
      <c r="J117" s="70">
        <v>0</v>
      </c>
    </row>
    <row r="118" spans="1:10" ht="15" outlineLevel="2" thickBot="1" x14ac:dyDescent="0.4">
      <c r="A118" s="414"/>
      <c r="B118" s="415"/>
      <c r="C118" s="415"/>
      <c r="D118" s="17" t="s">
        <v>28</v>
      </c>
      <c r="E118" s="21">
        <f t="shared" si="10"/>
        <v>0</v>
      </c>
      <c r="F118" s="71">
        <v>0</v>
      </c>
      <c r="G118" s="72"/>
      <c r="H118" s="189"/>
      <c r="I118" s="189"/>
      <c r="J118" s="73">
        <v>0</v>
      </c>
    </row>
    <row r="119" spans="1:10" outlineLevel="2" x14ac:dyDescent="0.35">
      <c r="A119" s="414" t="s">
        <v>63</v>
      </c>
      <c r="B119" s="415" t="s">
        <v>64</v>
      </c>
      <c r="C119" s="415">
        <v>637001</v>
      </c>
      <c r="D119" s="15" t="s">
        <v>19</v>
      </c>
      <c r="E119" s="20">
        <f t="shared" si="10"/>
        <v>0</v>
      </c>
      <c r="F119" s="65">
        <v>0</v>
      </c>
      <c r="G119" s="66">
        <v>0</v>
      </c>
      <c r="H119" s="187">
        <v>0</v>
      </c>
      <c r="I119" s="187">
        <v>0</v>
      </c>
      <c r="J119" s="67">
        <v>0</v>
      </c>
    </row>
    <row r="120" spans="1:10" outlineLevel="2" x14ac:dyDescent="0.35">
      <c r="A120" s="414"/>
      <c r="B120" s="415"/>
      <c r="C120" s="415"/>
      <c r="D120" s="16" t="s">
        <v>20</v>
      </c>
      <c r="E120" s="20">
        <f t="shared" si="10"/>
        <v>0</v>
      </c>
      <c r="F120" s="68">
        <v>0</v>
      </c>
      <c r="G120" s="69">
        <v>0</v>
      </c>
      <c r="H120" s="188">
        <v>0</v>
      </c>
      <c r="I120" s="188">
        <v>0</v>
      </c>
      <c r="J120" s="70">
        <v>0</v>
      </c>
    </row>
    <row r="121" spans="1:10" outlineLevel="2" x14ac:dyDescent="0.35">
      <c r="A121" s="414"/>
      <c r="B121" s="415"/>
      <c r="C121" s="415"/>
      <c r="D121" s="16" t="s">
        <v>21</v>
      </c>
      <c r="E121" s="20">
        <f t="shared" si="10"/>
        <v>0</v>
      </c>
      <c r="F121" s="68">
        <v>0</v>
      </c>
      <c r="G121" s="69">
        <v>0</v>
      </c>
      <c r="H121" s="188">
        <v>0</v>
      </c>
      <c r="I121" s="188">
        <v>0</v>
      </c>
      <c r="J121" s="70">
        <v>0</v>
      </c>
    </row>
    <row r="122" spans="1:10" outlineLevel="2" x14ac:dyDescent="0.35">
      <c r="A122" s="414"/>
      <c r="B122" s="415"/>
      <c r="C122" s="415"/>
      <c r="D122" s="16" t="s">
        <v>22</v>
      </c>
      <c r="E122" s="20">
        <f t="shared" si="10"/>
        <v>0</v>
      </c>
      <c r="F122" s="68">
        <v>0</v>
      </c>
      <c r="G122" s="69">
        <v>0</v>
      </c>
      <c r="H122" s="188">
        <v>0</v>
      </c>
      <c r="I122" s="188">
        <v>0</v>
      </c>
      <c r="J122" s="70">
        <v>0</v>
      </c>
    </row>
    <row r="123" spans="1:10" outlineLevel="2" x14ac:dyDescent="0.35">
      <c r="A123" s="414"/>
      <c r="B123" s="415"/>
      <c r="C123" s="415"/>
      <c r="D123" s="16" t="s">
        <v>23</v>
      </c>
      <c r="E123" s="20">
        <f t="shared" si="10"/>
        <v>0</v>
      </c>
      <c r="F123" s="68">
        <v>0</v>
      </c>
      <c r="G123" s="69">
        <v>0</v>
      </c>
      <c r="H123" s="188">
        <v>0</v>
      </c>
      <c r="I123" s="188">
        <v>0</v>
      </c>
      <c r="J123" s="70">
        <v>0</v>
      </c>
    </row>
    <row r="124" spans="1:10" outlineLevel="2" x14ac:dyDescent="0.35">
      <c r="A124" s="414"/>
      <c r="B124" s="415"/>
      <c r="C124" s="415"/>
      <c r="D124" s="16" t="s">
        <v>24</v>
      </c>
      <c r="E124" s="20">
        <f t="shared" si="10"/>
        <v>0</v>
      </c>
      <c r="F124" s="68">
        <v>0</v>
      </c>
      <c r="G124" s="69">
        <v>0</v>
      </c>
      <c r="H124" s="188">
        <v>0</v>
      </c>
      <c r="I124" s="188">
        <v>0</v>
      </c>
      <c r="J124" s="70">
        <v>0</v>
      </c>
    </row>
    <row r="125" spans="1:10" outlineLevel="2" x14ac:dyDescent="0.35">
      <c r="A125" s="414"/>
      <c r="B125" s="415"/>
      <c r="C125" s="415"/>
      <c r="D125" s="16" t="s">
        <v>25</v>
      </c>
      <c r="E125" s="20">
        <f t="shared" si="10"/>
        <v>0</v>
      </c>
      <c r="F125" s="68">
        <v>0</v>
      </c>
      <c r="G125" s="69">
        <v>0</v>
      </c>
      <c r="H125" s="188">
        <v>0</v>
      </c>
      <c r="I125" s="188">
        <v>0</v>
      </c>
      <c r="J125" s="70">
        <v>0</v>
      </c>
    </row>
    <row r="126" spans="1:10" outlineLevel="2" x14ac:dyDescent="0.35">
      <c r="A126" s="414"/>
      <c r="B126" s="415"/>
      <c r="C126" s="415"/>
      <c r="D126" s="16" t="s">
        <v>26</v>
      </c>
      <c r="E126" s="20">
        <f t="shared" si="10"/>
        <v>0</v>
      </c>
      <c r="F126" s="68">
        <v>0</v>
      </c>
      <c r="G126" s="69">
        <v>0</v>
      </c>
      <c r="H126" s="188">
        <v>0</v>
      </c>
      <c r="I126" s="188">
        <v>0</v>
      </c>
      <c r="J126" s="70">
        <v>0</v>
      </c>
    </row>
    <row r="127" spans="1:10" outlineLevel="2" x14ac:dyDescent="0.35">
      <c r="A127" s="414"/>
      <c r="B127" s="415"/>
      <c r="C127" s="415"/>
      <c r="D127" s="16" t="s">
        <v>27</v>
      </c>
      <c r="E127" s="20">
        <f t="shared" si="10"/>
        <v>0</v>
      </c>
      <c r="F127" s="68">
        <v>0</v>
      </c>
      <c r="G127" s="69">
        <v>0</v>
      </c>
      <c r="H127" s="188">
        <v>0</v>
      </c>
      <c r="I127" s="188">
        <v>0</v>
      </c>
      <c r="J127" s="70">
        <v>0</v>
      </c>
    </row>
    <row r="128" spans="1:10" ht="15" outlineLevel="2" thickBot="1" x14ac:dyDescent="0.4">
      <c r="A128" s="414"/>
      <c r="B128" s="415"/>
      <c r="C128" s="415"/>
      <c r="D128" s="17" t="s">
        <v>28</v>
      </c>
      <c r="E128" s="21">
        <f t="shared" si="10"/>
        <v>0</v>
      </c>
      <c r="F128" s="71">
        <v>0</v>
      </c>
      <c r="G128" s="72">
        <v>0</v>
      </c>
      <c r="H128" s="189">
        <v>0</v>
      </c>
      <c r="I128" s="189">
        <v>0</v>
      </c>
      <c r="J128" s="73">
        <v>0</v>
      </c>
    </row>
    <row r="129" spans="1:10" ht="15" thickBot="1" x14ac:dyDescent="0.4">
      <c r="A129" s="7" t="s">
        <v>281</v>
      </c>
      <c r="B129" s="7"/>
      <c r="C129" s="7"/>
      <c r="D129" s="8"/>
      <c r="E129" s="85">
        <f t="shared" ref="E129:J129" si="11">SUM(E130:E149)</f>
        <v>55200</v>
      </c>
      <c r="F129" s="86">
        <f t="shared" si="11"/>
        <v>25600</v>
      </c>
      <c r="G129" s="86">
        <f t="shared" si="11"/>
        <v>29600</v>
      </c>
      <c r="H129" s="191">
        <f t="shared" si="11"/>
        <v>0</v>
      </c>
      <c r="I129" s="191">
        <f t="shared" si="11"/>
        <v>0</v>
      </c>
      <c r="J129" s="87">
        <f t="shared" si="11"/>
        <v>0</v>
      </c>
    </row>
    <row r="130" spans="1:10" x14ac:dyDescent="0.35">
      <c r="A130" s="414" t="s">
        <v>282</v>
      </c>
      <c r="B130" s="415"/>
      <c r="C130" s="415"/>
      <c r="D130" s="15" t="s">
        <v>19</v>
      </c>
      <c r="E130" s="19">
        <f t="shared" ref="E130:E149" si="12">SUM(F130:J130)</f>
        <v>25000</v>
      </c>
      <c r="F130" s="65">
        <v>25000</v>
      </c>
      <c r="G130" s="66">
        <v>0</v>
      </c>
      <c r="H130" s="187">
        <v>0</v>
      </c>
      <c r="I130" s="187">
        <v>0</v>
      </c>
      <c r="J130" s="67">
        <v>0</v>
      </c>
    </row>
    <row r="131" spans="1:10" x14ac:dyDescent="0.35">
      <c r="A131" s="414"/>
      <c r="B131" s="415"/>
      <c r="C131" s="415"/>
      <c r="D131" s="16" t="s">
        <v>20</v>
      </c>
      <c r="E131" s="20">
        <f t="shared" si="12"/>
        <v>29000</v>
      </c>
      <c r="F131" s="68">
        <v>0</v>
      </c>
      <c r="G131" s="69">
        <v>29000</v>
      </c>
      <c r="H131" s="188">
        <v>0</v>
      </c>
      <c r="I131" s="188">
        <v>0</v>
      </c>
      <c r="J131" s="70">
        <v>0</v>
      </c>
    </row>
    <row r="132" spans="1:10" x14ac:dyDescent="0.35">
      <c r="A132" s="414"/>
      <c r="B132" s="415"/>
      <c r="C132" s="415"/>
      <c r="D132" s="16" t="s">
        <v>21</v>
      </c>
      <c r="E132" s="20">
        <f t="shared" si="12"/>
        <v>0</v>
      </c>
      <c r="F132" s="68">
        <v>0</v>
      </c>
      <c r="G132" s="69">
        <v>0</v>
      </c>
      <c r="H132" s="188">
        <v>0</v>
      </c>
      <c r="I132" s="188">
        <v>0</v>
      </c>
      <c r="J132" s="70">
        <v>0</v>
      </c>
    </row>
    <row r="133" spans="1:10" x14ac:dyDescent="0.35">
      <c r="A133" s="414"/>
      <c r="B133" s="415"/>
      <c r="C133" s="415"/>
      <c r="D133" s="16" t="s">
        <v>22</v>
      </c>
      <c r="E133" s="20">
        <f t="shared" si="12"/>
        <v>0</v>
      </c>
      <c r="F133" s="68">
        <v>0</v>
      </c>
      <c r="G133" s="69">
        <v>0</v>
      </c>
      <c r="H133" s="188">
        <v>0</v>
      </c>
      <c r="I133" s="188">
        <v>0</v>
      </c>
      <c r="J133" s="70">
        <v>0</v>
      </c>
    </row>
    <row r="134" spans="1:10" x14ac:dyDescent="0.35">
      <c r="A134" s="414"/>
      <c r="B134" s="415"/>
      <c r="C134" s="415"/>
      <c r="D134" s="16" t="s">
        <v>23</v>
      </c>
      <c r="E134" s="20">
        <f t="shared" si="12"/>
        <v>0</v>
      </c>
      <c r="F134" s="68">
        <v>0</v>
      </c>
      <c r="G134" s="69">
        <v>0</v>
      </c>
      <c r="H134" s="188">
        <v>0</v>
      </c>
      <c r="I134" s="188">
        <v>0</v>
      </c>
      <c r="J134" s="70">
        <v>0</v>
      </c>
    </row>
    <row r="135" spans="1:10" x14ac:dyDescent="0.35">
      <c r="A135" s="414"/>
      <c r="B135" s="415"/>
      <c r="C135" s="415"/>
      <c r="D135" s="16" t="s">
        <v>24</v>
      </c>
      <c r="E135" s="20">
        <f t="shared" si="12"/>
        <v>0</v>
      </c>
      <c r="F135" s="68">
        <v>0</v>
      </c>
      <c r="G135" s="69">
        <v>0</v>
      </c>
      <c r="H135" s="188">
        <v>0</v>
      </c>
      <c r="I135" s="188">
        <v>0</v>
      </c>
      <c r="J135" s="70">
        <v>0</v>
      </c>
    </row>
    <row r="136" spans="1:10" x14ac:dyDescent="0.35">
      <c r="A136" s="414"/>
      <c r="B136" s="415"/>
      <c r="C136" s="415"/>
      <c r="D136" s="16" t="s">
        <v>25</v>
      </c>
      <c r="E136" s="20">
        <f t="shared" si="12"/>
        <v>0</v>
      </c>
      <c r="F136" s="68">
        <v>0</v>
      </c>
      <c r="G136" s="69">
        <v>0</v>
      </c>
      <c r="H136" s="188">
        <v>0</v>
      </c>
      <c r="I136" s="188">
        <v>0</v>
      </c>
      <c r="J136" s="70">
        <v>0</v>
      </c>
    </row>
    <row r="137" spans="1:10" x14ac:dyDescent="0.35">
      <c r="A137" s="414"/>
      <c r="B137" s="415"/>
      <c r="C137" s="415"/>
      <c r="D137" s="16" t="s">
        <v>26</v>
      </c>
      <c r="E137" s="20">
        <f t="shared" si="12"/>
        <v>0</v>
      </c>
      <c r="F137" s="68">
        <v>0</v>
      </c>
      <c r="G137" s="69">
        <v>0</v>
      </c>
      <c r="H137" s="188">
        <v>0</v>
      </c>
      <c r="I137" s="188">
        <v>0</v>
      </c>
      <c r="J137" s="70">
        <v>0</v>
      </c>
    </row>
    <row r="138" spans="1:10" x14ac:dyDescent="0.35">
      <c r="A138" s="414"/>
      <c r="B138" s="415"/>
      <c r="C138" s="415"/>
      <c r="D138" s="16" t="s">
        <v>27</v>
      </c>
      <c r="E138" s="20">
        <f t="shared" si="12"/>
        <v>0</v>
      </c>
      <c r="F138" s="68">
        <v>0</v>
      </c>
      <c r="G138" s="69">
        <v>0</v>
      </c>
      <c r="H138" s="188">
        <v>0</v>
      </c>
      <c r="I138" s="188">
        <v>0</v>
      </c>
      <c r="J138" s="70">
        <v>0</v>
      </c>
    </row>
    <row r="139" spans="1:10" ht="15" thickBot="1" x14ac:dyDescent="0.4">
      <c r="A139" s="414"/>
      <c r="B139" s="415"/>
      <c r="C139" s="415"/>
      <c r="D139" s="17" t="s">
        <v>28</v>
      </c>
      <c r="E139" s="21">
        <f t="shared" si="12"/>
        <v>0</v>
      </c>
      <c r="F139" s="71">
        <v>0</v>
      </c>
      <c r="G139" s="72">
        <v>0</v>
      </c>
      <c r="H139" s="189">
        <v>0</v>
      </c>
      <c r="I139" s="189">
        <v>0</v>
      </c>
      <c r="J139" s="73">
        <v>0</v>
      </c>
    </row>
    <row r="140" spans="1:10" x14ac:dyDescent="0.35">
      <c r="A140" s="414" t="s">
        <v>141</v>
      </c>
      <c r="B140" s="415"/>
      <c r="C140" s="415" t="s">
        <v>307</v>
      </c>
      <c r="D140" s="15" t="s">
        <v>19</v>
      </c>
      <c r="E140" s="20">
        <f t="shared" si="12"/>
        <v>600</v>
      </c>
      <c r="F140" s="65">
        <v>600</v>
      </c>
      <c r="G140" s="65">
        <v>0</v>
      </c>
      <c r="H140" s="187">
        <v>0</v>
      </c>
      <c r="I140" s="187">
        <v>0</v>
      </c>
      <c r="J140" s="67">
        <v>0</v>
      </c>
    </row>
    <row r="141" spans="1:10" x14ac:dyDescent="0.35">
      <c r="A141" s="414"/>
      <c r="B141" s="415"/>
      <c r="C141" s="415"/>
      <c r="D141" s="16" t="s">
        <v>20</v>
      </c>
      <c r="E141" s="20">
        <f t="shared" si="12"/>
        <v>600</v>
      </c>
      <c r="F141" s="68">
        <v>0</v>
      </c>
      <c r="G141" s="69">
        <v>600</v>
      </c>
      <c r="H141" s="188">
        <v>0</v>
      </c>
      <c r="I141" s="188">
        <v>0</v>
      </c>
      <c r="J141" s="70">
        <v>0</v>
      </c>
    </row>
    <row r="142" spans="1:10" x14ac:dyDescent="0.35">
      <c r="A142" s="414"/>
      <c r="B142" s="415"/>
      <c r="C142" s="415"/>
      <c r="D142" s="16" t="s">
        <v>21</v>
      </c>
      <c r="E142" s="20">
        <f t="shared" si="12"/>
        <v>0</v>
      </c>
      <c r="F142" s="68">
        <v>0</v>
      </c>
      <c r="G142" s="69">
        <v>0</v>
      </c>
      <c r="H142" s="188">
        <v>0</v>
      </c>
      <c r="I142" s="188">
        <v>0</v>
      </c>
      <c r="J142" s="70">
        <v>0</v>
      </c>
    </row>
    <row r="143" spans="1:10" x14ac:dyDescent="0.35">
      <c r="A143" s="414"/>
      <c r="B143" s="415"/>
      <c r="C143" s="415"/>
      <c r="D143" s="16" t="s">
        <v>22</v>
      </c>
      <c r="E143" s="20">
        <f t="shared" si="12"/>
        <v>0</v>
      </c>
      <c r="F143" s="68">
        <v>0</v>
      </c>
      <c r="G143" s="69">
        <v>0</v>
      </c>
      <c r="H143" s="188">
        <v>0</v>
      </c>
      <c r="I143" s="188">
        <v>0</v>
      </c>
      <c r="J143" s="70">
        <v>0</v>
      </c>
    </row>
    <row r="144" spans="1:10" x14ac:dyDescent="0.35">
      <c r="A144" s="414"/>
      <c r="B144" s="415"/>
      <c r="C144" s="415"/>
      <c r="D144" s="16" t="s">
        <v>23</v>
      </c>
      <c r="E144" s="20">
        <f t="shared" si="12"/>
        <v>0</v>
      </c>
      <c r="F144" s="68">
        <v>0</v>
      </c>
      <c r="G144" s="69">
        <v>0</v>
      </c>
      <c r="H144" s="188">
        <v>0</v>
      </c>
      <c r="I144" s="188">
        <v>0</v>
      </c>
      <c r="J144" s="70">
        <v>0</v>
      </c>
    </row>
    <row r="145" spans="1:10" x14ac:dyDescent="0.35">
      <c r="A145" s="414"/>
      <c r="B145" s="415"/>
      <c r="C145" s="415"/>
      <c r="D145" s="16" t="s">
        <v>24</v>
      </c>
      <c r="E145" s="20">
        <f t="shared" si="12"/>
        <v>0</v>
      </c>
      <c r="F145" s="68">
        <v>0</v>
      </c>
      <c r="G145" s="69">
        <v>0</v>
      </c>
      <c r="H145" s="188">
        <v>0</v>
      </c>
      <c r="I145" s="188">
        <v>0</v>
      </c>
      <c r="J145" s="70">
        <v>0</v>
      </c>
    </row>
    <row r="146" spans="1:10" x14ac:dyDescent="0.35">
      <c r="A146" s="414"/>
      <c r="B146" s="415"/>
      <c r="C146" s="415"/>
      <c r="D146" s="16" t="s">
        <v>25</v>
      </c>
      <c r="E146" s="20">
        <f t="shared" si="12"/>
        <v>0</v>
      </c>
      <c r="F146" s="68">
        <v>0</v>
      </c>
      <c r="G146" s="69">
        <v>0</v>
      </c>
      <c r="H146" s="188">
        <v>0</v>
      </c>
      <c r="I146" s="188">
        <v>0</v>
      </c>
      <c r="J146" s="70">
        <v>0</v>
      </c>
    </row>
    <row r="147" spans="1:10" x14ac:dyDescent="0.35">
      <c r="A147" s="414"/>
      <c r="B147" s="415"/>
      <c r="C147" s="415"/>
      <c r="D147" s="16" t="s">
        <v>26</v>
      </c>
      <c r="E147" s="20">
        <f t="shared" si="12"/>
        <v>0</v>
      </c>
      <c r="F147" s="68">
        <v>0</v>
      </c>
      <c r="G147" s="69">
        <v>0</v>
      </c>
      <c r="H147" s="188">
        <v>0</v>
      </c>
      <c r="I147" s="188">
        <v>0</v>
      </c>
      <c r="J147" s="70">
        <v>0</v>
      </c>
    </row>
    <row r="148" spans="1:10" x14ac:dyDescent="0.35">
      <c r="A148" s="414"/>
      <c r="B148" s="415"/>
      <c r="C148" s="415"/>
      <c r="D148" s="16" t="s">
        <v>27</v>
      </c>
      <c r="E148" s="20">
        <f t="shared" si="12"/>
        <v>0</v>
      </c>
      <c r="F148" s="68">
        <v>0</v>
      </c>
      <c r="G148" s="69">
        <v>0</v>
      </c>
      <c r="H148" s="188">
        <v>0</v>
      </c>
      <c r="I148" s="188">
        <v>0</v>
      </c>
      <c r="J148" s="70">
        <v>0</v>
      </c>
    </row>
    <row r="149" spans="1:10" ht="15" thickBot="1" x14ac:dyDescent="0.4">
      <c r="A149" s="414"/>
      <c r="B149" s="415"/>
      <c r="C149" s="415"/>
      <c r="D149" s="17" t="s">
        <v>28</v>
      </c>
      <c r="E149" s="21">
        <f t="shared" si="12"/>
        <v>0</v>
      </c>
      <c r="F149" s="71">
        <v>0</v>
      </c>
      <c r="G149" s="72">
        <v>0</v>
      </c>
      <c r="H149" s="189">
        <v>0</v>
      </c>
      <c r="I149" s="189">
        <v>0</v>
      </c>
      <c r="J149" s="73">
        <v>0</v>
      </c>
    </row>
    <row r="150" spans="1:10" ht="15" thickBot="1" x14ac:dyDescent="0.4">
      <c r="A150" s="418" t="s">
        <v>309</v>
      </c>
      <c r="B150" s="419"/>
      <c r="C150" s="419"/>
      <c r="D150" s="29"/>
      <c r="E150" s="25">
        <f t="shared" ref="E150:J150" si="13">SUM(E151:E170)</f>
        <v>0</v>
      </c>
      <c r="F150" s="26">
        <f t="shared" si="13"/>
        <v>0</v>
      </c>
      <c r="G150" s="26">
        <f t="shared" si="13"/>
        <v>0</v>
      </c>
      <c r="H150" s="182">
        <f t="shared" si="13"/>
        <v>0</v>
      </c>
      <c r="I150" s="182">
        <f t="shared" si="13"/>
        <v>0</v>
      </c>
      <c r="J150" s="27">
        <f t="shared" si="13"/>
        <v>0</v>
      </c>
    </row>
    <row r="151" spans="1:10" x14ac:dyDescent="0.35">
      <c r="A151" s="414" t="s">
        <v>311</v>
      </c>
      <c r="B151" s="415" t="s">
        <v>64</v>
      </c>
      <c r="C151" s="415">
        <v>633013</v>
      </c>
      <c r="D151" s="15" t="s">
        <v>19</v>
      </c>
      <c r="E151" s="12">
        <f t="shared" ref="E151:E170" si="14">SUM(F151:J151)</f>
        <v>0</v>
      </c>
      <c r="F151" s="74">
        <v>0</v>
      </c>
      <c r="G151" s="75">
        <v>0</v>
      </c>
      <c r="H151" s="183">
        <v>0</v>
      </c>
      <c r="I151" s="183">
        <v>0</v>
      </c>
      <c r="J151" s="80">
        <v>0</v>
      </c>
    </row>
    <row r="152" spans="1:10" x14ac:dyDescent="0.35">
      <c r="A152" s="414"/>
      <c r="B152" s="415"/>
      <c r="C152" s="415"/>
      <c r="D152" s="16" t="s">
        <v>20</v>
      </c>
      <c r="E152" s="13">
        <f t="shared" si="14"/>
        <v>0</v>
      </c>
      <c r="F152" s="76">
        <v>0</v>
      </c>
      <c r="G152" s="77">
        <v>0</v>
      </c>
      <c r="H152" s="184">
        <v>0</v>
      </c>
      <c r="I152" s="184">
        <v>0</v>
      </c>
      <c r="J152" s="81">
        <v>0</v>
      </c>
    </row>
    <row r="153" spans="1:10" x14ac:dyDescent="0.35">
      <c r="A153" s="414"/>
      <c r="B153" s="415"/>
      <c r="C153" s="415"/>
      <c r="D153" s="16" t="s">
        <v>21</v>
      </c>
      <c r="E153" s="13">
        <f t="shared" si="14"/>
        <v>0</v>
      </c>
      <c r="F153" s="76">
        <v>0</v>
      </c>
      <c r="G153" s="77">
        <v>0</v>
      </c>
      <c r="H153" s="184">
        <v>0</v>
      </c>
      <c r="I153" s="184">
        <v>0</v>
      </c>
      <c r="J153" s="81">
        <v>0</v>
      </c>
    </row>
    <row r="154" spans="1:10" x14ac:dyDescent="0.35">
      <c r="A154" s="414"/>
      <c r="B154" s="415"/>
      <c r="C154" s="415"/>
      <c r="D154" s="16" t="s">
        <v>22</v>
      </c>
      <c r="E154" s="13">
        <f t="shared" si="14"/>
        <v>0</v>
      </c>
      <c r="F154" s="76">
        <v>0</v>
      </c>
      <c r="G154" s="77">
        <v>0</v>
      </c>
      <c r="H154" s="184">
        <v>0</v>
      </c>
      <c r="I154" s="184">
        <v>0</v>
      </c>
      <c r="J154" s="81">
        <v>0</v>
      </c>
    </row>
    <row r="155" spans="1:10" x14ac:dyDescent="0.35">
      <c r="A155" s="414"/>
      <c r="B155" s="415"/>
      <c r="C155" s="415"/>
      <c r="D155" s="16" t="s">
        <v>23</v>
      </c>
      <c r="E155" s="13">
        <f t="shared" si="14"/>
        <v>0</v>
      </c>
      <c r="F155" s="76">
        <v>0</v>
      </c>
      <c r="G155" s="77">
        <v>0</v>
      </c>
      <c r="H155" s="184">
        <v>0</v>
      </c>
      <c r="I155" s="184">
        <v>0</v>
      </c>
      <c r="J155" s="81">
        <v>0</v>
      </c>
    </row>
    <row r="156" spans="1:10" x14ac:dyDescent="0.35">
      <c r="A156" s="414"/>
      <c r="B156" s="415"/>
      <c r="C156" s="415"/>
      <c r="D156" s="16" t="s">
        <v>24</v>
      </c>
      <c r="E156" s="13">
        <f t="shared" si="14"/>
        <v>0</v>
      </c>
      <c r="F156" s="76">
        <v>0</v>
      </c>
      <c r="G156" s="77">
        <v>0</v>
      </c>
      <c r="H156" s="184">
        <v>0</v>
      </c>
      <c r="I156" s="184">
        <v>0</v>
      </c>
      <c r="J156" s="81">
        <v>0</v>
      </c>
    </row>
    <row r="157" spans="1:10" x14ac:dyDescent="0.35">
      <c r="A157" s="414"/>
      <c r="B157" s="415"/>
      <c r="C157" s="415"/>
      <c r="D157" s="16" t="s">
        <v>25</v>
      </c>
      <c r="E157" s="13">
        <f t="shared" si="14"/>
        <v>0</v>
      </c>
      <c r="F157" s="76">
        <v>0</v>
      </c>
      <c r="G157" s="77">
        <v>0</v>
      </c>
      <c r="H157" s="184">
        <v>0</v>
      </c>
      <c r="I157" s="184">
        <v>0</v>
      </c>
      <c r="J157" s="81">
        <v>0</v>
      </c>
    </row>
    <row r="158" spans="1:10" x14ac:dyDescent="0.35">
      <c r="A158" s="414"/>
      <c r="B158" s="415"/>
      <c r="C158" s="415"/>
      <c r="D158" s="16" t="s">
        <v>26</v>
      </c>
      <c r="E158" s="13">
        <f t="shared" si="14"/>
        <v>0</v>
      </c>
      <c r="F158" s="76">
        <v>0</v>
      </c>
      <c r="G158" s="77">
        <v>0</v>
      </c>
      <c r="H158" s="184">
        <v>0</v>
      </c>
      <c r="I158" s="184">
        <v>0</v>
      </c>
      <c r="J158" s="81">
        <v>0</v>
      </c>
    </row>
    <row r="159" spans="1:10" x14ac:dyDescent="0.35">
      <c r="A159" s="414"/>
      <c r="B159" s="415"/>
      <c r="C159" s="415"/>
      <c r="D159" s="16" t="s">
        <v>27</v>
      </c>
      <c r="E159" s="13">
        <f t="shared" si="14"/>
        <v>0</v>
      </c>
      <c r="F159" s="76">
        <v>0</v>
      </c>
      <c r="G159" s="77">
        <v>0</v>
      </c>
      <c r="H159" s="184">
        <v>0</v>
      </c>
      <c r="I159" s="184">
        <v>0</v>
      </c>
      <c r="J159" s="81">
        <v>0</v>
      </c>
    </row>
    <row r="160" spans="1:10" ht="15" thickBot="1" x14ac:dyDescent="0.4">
      <c r="A160" s="414"/>
      <c r="B160" s="415"/>
      <c r="C160" s="415"/>
      <c r="D160" s="17" t="s">
        <v>28</v>
      </c>
      <c r="E160" s="14">
        <f t="shared" si="14"/>
        <v>0</v>
      </c>
      <c r="F160" s="78">
        <v>0</v>
      </c>
      <c r="G160" s="79">
        <v>0</v>
      </c>
      <c r="H160" s="185">
        <v>0</v>
      </c>
      <c r="I160" s="185">
        <v>0</v>
      </c>
      <c r="J160" s="82">
        <v>0</v>
      </c>
    </row>
    <row r="161" spans="1:10" x14ac:dyDescent="0.35">
      <c r="A161" s="414" t="s">
        <v>310</v>
      </c>
      <c r="B161" s="415"/>
      <c r="C161" s="415">
        <v>637031</v>
      </c>
      <c r="D161" s="15" t="s">
        <v>19</v>
      </c>
      <c r="E161" s="13">
        <f t="shared" si="14"/>
        <v>0</v>
      </c>
      <c r="F161" s="74">
        <v>0</v>
      </c>
      <c r="G161" s="75">
        <v>0</v>
      </c>
      <c r="H161" s="183">
        <v>0</v>
      </c>
      <c r="I161" s="183">
        <v>0</v>
      </c>
      <c r="J161" s="80">
        <v>0</v>
      </c>
    </row>
    <row r="162" spans="1:10" x14ac:dyDescent="0.35">
      <c r="A162" s="414"/>
      <c r="B162" s="415"/>
      <c r="C162" s="415"/>
      <c r="D162" s="16" t="s">
        <v>20</v>
      </c>
      <c r="E162" s="13">
        <f t="shared" si="14"/>
        <v>0</v>
      </c>
      <c r="F162" s="76">
        <v>0</v>
      </c>
      <c r="G162" s="77">
        <v>0</v>
      </c>
      <c r="H162" s="184">
        <v>0</v>
      </c>
      <c r="I162" s="184">
        <v>0</v>
      </c>
      <c r="J162" s="81">
        <v>0</v>
      </c>
    </row>
    <row r="163" spans="1:10" x14ac:dyDescent="0.35">
      <c r="A163" s="414"/>
      <c r="B163" s="415"/>
      <c r="C163" s="415"/>
      <c r="D163" s="16" t="s">
        <v>21</v>
      </c>
      <c r="E163" s="13">
        <f t="shared" si="14"/>
        <v>0</v>
      </c>
      <c r="F163" s="76">
        <v>0</v>
      </c>
      <c r="G163" s="77">
        <v>0</v>
      </c>
      <c r="H163" s="184">
        <v>0</v>
      </c>
      <c r="I163" s="184">
        <v>0</v>
      </c>
      <c r="J163" s="81">
        <v>0</v>
      </c>
    </row>
    <row r="164" spans="1:10" x14ac:dyDescent="0.35">
      <c r="A164" s="414"/>
      <c r="B164" s="415"/>
      <c r="C164" s="415"/>
      <c r="D164" s="16" t="s">
        <v>22</v>
      </c>
      <c r="E164" s="13">
        <f t="shared" si="14"/>
        <v>0</v>
      </c>
      <c r="F164" s="76">
        <v>0</v>
      </c>
      <c r="G164" s="77">
        <v>0</v>
      </c>
      <c r="H164" s="184">
        <v>0</v>
      </c>
      <c r="I164" s="184">
        <v>0</v>
      </c>
      <c r="J164" s="81">
        <v>0</v>
      </c>
    </row>
    <row r="165" spans="1:10" x14ac:dyDescent="0.35">
      <c r="A165" s="414"/>
      <c r="B165" s="415"/>
      <c r="C165" s="415"/>
      <c r="D165" s="16" t="s">
        <v>23</v>
      </c>
      <c r="E165" s="13">
        <f t="shared" si="14"/>
        <v>0</v>
      </c>
      <c r="F165" s="76">
        <v>0</v>
      </c>
      <c r="G165" s="77">
        <v>0</v>
      </c>
      <c r="H165" s="184">
        <v>0</v>
      </c>
      <c r="I165" s="184">
        <v>0</v>
      </c>
      <c r="J165" s="81">
        <v>0</v>
      </c>
    </row>
    <row r="166" spans="1:10" x14ac:dyDescent="0.35">
      <c r="A166" s="414"/>
      <c r="B166" s="415"/>
      <c r="C166" s="415"/>
      <c r="D166" s="16" t="s">
        <v>24</v>
      </c>
      <c r="E166" s="13">
        <f t="shared" si="14"/>
        <v>0</v>
      </c>
      <c r="F166" s="76">
        <v>0</v>
      </c>
      <c r="G166" s="77">
        <v>0</v>
      </c>
      <c r="H166" s="184">
        <v>0</v>
      </c>
      <c r="I166" s="184">
        <v>0</v>
      </c>
      <c r="J166" s="81">
        <v>0</v>
      </c>
    </row>
    <row r="167" spans="1:10" x14ac:dyDescent="0.35">
      <c r="A167" s="414"/>
      <c r="B167" s="415"/>
      <c r="C167" s="415"/>
      <c r="D167" s="16" t="s">
        <v>25</v>
      </c>
      <c r="E167" s="13">
        <f t="shared" si="14"/>
        <v>0</v>
      </c>
      <c r="F167" s="76">
        <v>0</v>
      </c>
      <c r="G167" s="77">
        <v>0</v>
      </c>
      <c r="H167" s="184">
        <v>0</v>
      </c>
      <c r="I167" s="184">
        <v>0</v>
      </c>
      <c r="J167" s="81">
        <v>0</v>
      </c>
    </row>
    <row r="168" spans="1:10" x14ac:dyDescent="0.35">
      <c r="A168" s="414"/>
      <c r="B168" s="415"/>
      <c r="C168" s="415"/>
      <c r="D168" s="16" t="s">
        <v>26</v>
      </c>
      <c r="E168" s="13">
        <f t="shared" si="14"/>
        <v>0</v>
      </c>
      <c r="F168" s="76">
        <v>0</v>
      </c>
      <c r="G168" s="77">
        <v>0</v>
      </c>
      <c r="H168" s="184">
        <v>0</v>
      </c>
      <c r="I168" s="184">
        <v>0</v>
      </c>
      <c r="J168" s="81">
        <v>0</v>
      </c>
    </row>
    <row r="169" spans="1:10" x14ac:dyDescent="0.35">
      <c r="A169" s="414"/>
      <c r="B169" s="415"/>
      <c r="C169" s="415"/>
      <c r="D169" s="16" t="s">
        <v>27</v>
      </c>
      <c r="E169" s="13">
        <f t="shared" si="14"/>
        <v>0</v>
      </c>
      <c r="F169" s="76">
        <v>0</v>
      </c>
      <c r="G169" s="77">
        <v>0</v>
      </c>
      <c r="H169" s="184">
        <v>0</v>
      </c>
      <c r="I169" s="184">
        <v>0</v>
      </c>
      <c r="J169" s="81">
        <v>0</v>
      </c>
    </row>
    <row r="170" spans="1:10" ht="15" thickBot="1" x14ac:dyDescent="0.4">
      <c r="A170" s="414"/>
      <c r="B170" s="415"/>
      <c r="C170" s="415"/>
      <c r="D170" s="17" t="s">
        <v>28</v>
      </c>
      <c r="E170" s="14">
        <f t="shared" si="14"/>
        <v>0</v>
      </c>
      <c r="F170" s="78">
        <v>0</v>
      </c>
      <c r="G170" s="79">
        <v>0</v>
      </c>
      <c r="H170" s="185">
        <v>0</v>
      </c>
      <c r="I170" s="185">
        <v>0</v>
      </c>
      <c r="J170" s="82">
        <v>0</v>
      </c>
    </row>
  </sheetData>
  <mergeCells count="52">
    <mergeCell ref="A150:C150"/>
    <mergeCell ref="A151:A160"/>
    <mergeCell ref="B151:B160"/>
    <mergeCell ref="C151:C160"/>
    <mergeCell ref="A161:A170"/>
    <mergeCell ref="B161:B170"/>
    <mergeCell ref="C161:C170"/>
    <mergeCell ref="A36:A45"/>
    <mergeCell ref="B36:B45"/>
    <mergeCell ref="C36:C45"/>
    <mergeCell ref="A3:C3"/>
    <mergeCell ref="A46:A55"/>
    <mergeCell ref="B46:B55"/>
    <mergeCell ref="C46:C55"/>
    <mergeCell ref="A15:A24"/>
    <mergeCell ref="B15:B24"/>
    <mergeCell ref="C15:C24"/>
    <mergeCell ref="A26:A35"/>
    <mergeCell ref="B26:B35"/>
    <mergeCell ref="C26:C35"/>
    <mergeCell ref="C5:C14"/>
    <mergeCell ref="A5:A14"/>
    <mergeCell ref="B5:B14"/>
    <mergeCell ref="A56:C56"/>
    <mergeCell ref="A58:A67"/>
    <mergeCell ref="B58:B67"/>
    <mergeCell ref="C58:C67"/>
    <mergeCell ref="A68:A77"/>
    <mergeCell ref="B68:B77"/>
    <mergeCell ref="C68:C77"/>
    <mergeCell ref="A119:A128"/>
    <mergeCell ref="B119:B128"/>
    <mergeCell ref="C119:C128"/>
    <mergeCell ref="A1:D1"/>
    <mergeCell ref="A99:A108"/>
    <mergeCell ref="B99:B108"/>
    <mergeCell ref="C99:C108"/>
    <mergeCell ref="A109:A118"/>
    <mergeCell ref="B109:B118"/>
    <mergeCell ref="C109:C118"/>
    <mergeCell ref="A79:A88"/>
    <mergeCell ref="B79:B88"/>
    <mergeCell ref="C79:C88"/>
    <mergeCell ref="A89:A98"/>
    <mergeCell ref="B89:B98"/>
    <mergeCell ref="C89:C98"/>
    <mergeCell ref="A130:A139"/>
    <mergeCell ref="B130:B139"/>
    <mergeCell ref="C130:C139"/>
    <mergeCell ref="A140:A149"/>
    <mergeCell ref="B140:B149"/>
    <mergeCell ref="C140:C149"/>
  </mergeCells>
  <pageMargins left="0.7" right="0.7" top="0.75" bottom="0.75" header="0.3" footer="0.3"/>
  <pageSetup paperSize="9" scale="29" orientation="portrait" r:id="rId1"/>
  <ignoredErrors>
    <ignoredError sqref="E25 E7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CC"/>
    <outlinePr summaryBelow="0" summaryRight="0"/>
  </sheetPr>
  <dimension ref="A1:K84"/>
  <sheetViews>
    <sheetView view="pageBreakPreview" zoomScale="60" zoomScaleNormal="85" workbookViewId="0">
      <selection activeCell="G4" sqref="G4"/>
    </sheetView>
  </sheetViews>
  <sheetFormatPr defaultColWidth="8.81640625" defaultRowHeight="14.5" outlineLevelRow="1" outlineLevelCol="1" x14ac:dyDescent="0.35"/>
  <cols>
    <col min="1" max="1" width="22.453125" customWidth="1"/>
    <col min="2" max="2" width="23.26953125" customWidth="1"/>
    <col min="3" max="3" width="22.453125" customWidth="1"/>
    <col min="5" max="5" width="17.81640625" customWidth="1"/>
    <col min="6" max="9" width="19.26953125" customWidth="1" outlineLevel="1"/>
    <col min="10" max="10" width="31" customWidth="1" outlineLevel="1"/>
    <col min="11" max="11" width="19" customWidth="1"/>
  </cols>
  <sheetData>
    <row r="1" spans="1:11" ht="36" customHeight="1" thickBot="1" x14ac:dyDescent="0.55000000000000004">
      <c r="A1" s="416" t="s">
        <v>84</v>
      </c>
      <c r="B1" s="416"/>
      <c r="C1" s="416"/>
      <c r="D1" s="417"/>
      <c r="E1" s="18" t="s">
        <v>29</v>
      </c>
      <c r="F1" s="226" t="s">
        <v>56</v>
      </c>
      <c r="G1" s="226" t="s">
        <v>57</v>
      </c>
      <c r="H1" s="226" t="s">
        <v>178</v>
      </c>
      <c r="I1" s="226" t="s">
        <v>161</v>
      </c>
      <c r="J1" s="226" t="s">
        <v>314</v>
      </c>
      <c r="K1" s="226" t="s">
        <v>308</v>
      </c>
    </row>
    <row r="2" spans="1:11" ht="15" thickBot="1" x14ac:dyDescent="0.4">
      <c r="A2" s="11" t="s">
        <v>0</v>
      </c>
      <c r="B2" s="23" t="s">
        <v>61</v>
      </c>
      <c r="C2" s="23" t="s">
        <v>60</v>
      </c>
      <c r="D2" s="23" t="s">
        <v>18</v>
      </c>
      <c r="E2" s="7"/>
      <c r="F2" s="7"/>
      <c r="G2" s="7"/>
      <c r="H2" s="7"/>
      <c r="I2" s="7"/>
      <c r="J2" s="7"/>
      <c r="K2" s="7"/>
    </row>
    <row r="3" spans="1:11" ht="15" thickBot="1" x14ac:dyDescent="0.4">
      <c r="A3" s="423" t="s">
        <v>74</v>
      </c>
      <c r="B3" s="423"/>
      <c r="C3" s="423"/>
      <c r="D3" s="22"/>
      <c r="E3" s="25">
        <f t="shared" ref="E3:K3" si="0">SUM(E4:E33)</f>
        <v>0</v>
      </c>
      <c r="F3" s="26">
        <f t="shared" si="0"/>
        <v>0</v>
      </c>
      <c r="G3" s="26">
        <f t="shared" si="0"/>
        <v>0</v>
      </c>
      <c r="H3" s="182">
        <f t="shared" si="0"/>
        <v>0</v>
      </c>
      <c r="I3" s="182">
        <f t="shared" si="0"/>
        <v>0</v>
      </c>
      <c r="J3" s="182">
        <f>SUM(J4:J33)</f>
        <v>0</v>
      </c>
      <c r="K3" s="27">
        <f t="shared" si="0"/>
        <v>0</v>
      </c>
    </row>
    <row r="4" spans="1:11" outlineLevel="1" x14ac:dyDescent="0.35">
      <c r="A4" s="414" t="s">
        <v>76</v>
      </c>
      <c r="B4" s="414" t="s">
        <v>79</v>
      </c>
      <c r="C4" s="415">
        <v>713002</v>
      </c>
      <c r="D4" s="15" t="s">
        <v>19</v>
      </c>
      <c r="E4" s="19">
        <f>SUM(F4:K4)</f>
        <v>0</v>
      </c>
      <c r="F4" s="65"/>
      <c r="G4" s="66"/>
      <c r="H4" s="187"/>
      <c r="I4" s="187">
        <v>0</v>
      </c>
      <c r="J4" s="187">
        <v>0</v>
      </c>
      <c r="K4" s="67">
        <v>0</v>
      </c>
    </row>
    <row r="5" spans="1:11" outlineLevel="1" x14ac:dyDescent="0.35">
      <c r="A5" s="414"/>
      <c r="B5" s="415"/>
      <c r="C5" s="415"/>
      <c r="D5" s="16" t="s">
        <v>20</v>
      </c>
      <c r="E5" s="20">
        <f t="shared" ref="E5:E33" si="1">SUM(F5:K5)</f>
        <v>0</v>
      </c>
      <c r="F5" s="68">
        <v>0</v>
      </c>
      <c r="G5" s="69">
        <v>0</v>
      </c>
      <c r="H5" s="188">
        <v>0</v>
      </c>
      <c r="I5" s="188">
        <v>0</v>
      </c>
      <c r="J5" s="188">
        <v>0</v>
      </c>
      <c r="K5" s="70">
        <v>0</v>
      </c>
    </row>
    <row r="6" spans="1:11" outlineLevel="1" x14ac:dyDescent="0.35">
      <c r="A6" s="414"/>
      <c r="B6" s="415"/>
      <c r="C6" s="415"/>
      <c r="D6" s="16" t="s">
        <v>21</v>
      </c>
      <c r="E6" s="20">
        <f t="shared" si="1"/>
        <v>0</v>
      </c>
      <c r="F6" s="68">
        <v>0</v>
      </c>
      <c r="G6" s="69">
        <v>0</v>
      </c>
      <c r="H6" s="188">
        <v>0</v>
      </c>
      <c r="I6" s="188">
        <v>0</v>
      </c>
      <c r="J6" s="188">
        <v>0</v>
      </c>
      <c r="K6" s="70">
        <v>0</v>
      </c>
    </row>
    <row r="7" spans="1:11" outlineLevel="1" x14ac:dyDescent="0.35">
      <c r="A7" s="414"/>
      <c r="B7" s="415"/>
      <c r="C7" s="415"/>
      <c r="D7" s="16" t="s">
        <v>22</v>
      </c>
      <c r="E7" s="20">
        <f t="shared" si="1"/>
        <v>0</v>
      </c>
      <c r="F7" s="68">
        <v>0</v>
      </c>
      <c r="G7" s="69">
        <v>0</v>
      </c>
      <c r="H7" s="188">
        <v>0</v>
      </c>
      <c r="I7" s="188">
        <v>0</v>
      </c>
      <c r="J7" s="188">
        <v>0</v>
      </c>
      <c r="K7" s="70">
        <v>0</v>
      </c>
    </row>
    <row r="8" spans="1:11" outlineLevel="1" x14ac:dyDescent="0.35">
      <c r="A8" s="414"/>
      <c r="B8" s="415"/>
      <c r="C8" s="415"/>
      <c r="D8" s="16" t="s">
        <v>23</v>
      </c>
      <c r="E8" s="20">
        <f t="shared" si="1"/>
        <v>0</v>
      </c>
      <c r="F8" s="68">
        <v>0</v>
      </c>
      <c r="G8" s="69">
        <v>0</v>
      </c>
      <c r="H8" s="188">
        <v>0</v>
      </c>
      <c r="I8" s="188">
        <v>0</v>
      </c>
      <c r="J8" s="188">
        <v>0</v>
      </c>
      <c r="K8" s="70">
        <v>0</v>
      </c>
    </row>
    <row r="9" spans="1:11" outlineLevel="1" x14ac:dyDescent="0.35">
      <c r="A9" s="414"/>
      <c r="B9" s="415"/>
      <c r="C9" s="415"/>
      <c r="D9" s="16" t="s">
        <v>24</v>
      </c>
      <c r="E9" s="20">
        <f t="shared" si="1"/>
        <v>0</v>
      </c>
      <c r="F9" s="68">
        <v>0</v>
      </c>
      <c r="G9" s="69">
        <v>0</v>
      </c>
      <c r="H9" s="188">
        <v>0</v>
      </c>
      <c r="I9" s="188">
        <v>0</v>
      </c>
      <c r="J9" s="188">
        <v>0</v>
      </c>
      <c r="K9" s="70">
        <v>0</v>
      </c>
    </row>
    <row r="10" spans="1:11" outlineLevel="1" x14ac:dyDescent="0.35">
      <c r="A10" s="414"/>
      <c r="B10" s="415"/>
      <c r="C10" s="415"/>
      <c r="D10" s="16" t="s">
        <v>25</v>
      </c>
      <c r="E10" s="20">
        <f t="shared" si="1"/>
        <v>0</v>
      </c>
      <c r="F10" s="68">
        <v>0</v>
      </c>
      <c r="G10" s="69">
        <v>0</v>
      </c>
      <c r="H10" s="188">
        <v>0</v>
      </c>
      <c r="I10" s="188">
        <v>0</v>
      </c>
      <c r="J10" s="188">
        <v>0</v>
      </c>
      <c r="K10" s="70">
        <v>0</v>
      </c>
    </row>
    <row r="11" spans="1:11" outlineLevel="1" x14ac:dyDescent="0.35">
      <c r="A11" s="414"/>
      <c r="B11" s="415"/>
      <c r="C11" s="415"/>
      <c r="D11" s="16" t="s">
        <v>26</v>
      </c>
      <c r="E11" s="20">
        <f t="shared" si="1"/>
        <v>0</v>
      </c>
      <c r="F11" s="68">
        <v>0</v>
      </c>
      <c r="G11" s="69">
        <v>0</v>
      </c>
      <c r="H11" s="188">
        <v>0</v>
      </c>
      <c r="I11" s="188">
        <v>0</v>
      </c>
      <c r="J11" s="188">
        <v>0</v>
      </c>
      <c r="K11" s="70">
        <v>0</v>
      </c>
    </row>
    <row r="12" spans="1:11" outlineLevel="1" x14ac:dyDescent="0.35">
      <c r="A12" s="414"/>
      <c r="B12" s="415"/>
      <c r="C12" s="415"/>
      <c r="D12" s="16" t="s">
        <v>27</v>
      </c>
      <c r="E12" s="20">
        <f t="shared" si="1"/>
        <v>0</v>
      </c>
      <c r="F12" s="68">
        <v>0</v>
      </c>
      <c r="G12" s="69">
        <v>0</v>
      </c>
      <c r="H12" s="188">
        <v>0</v>
      </c>
      <c r="I12" s="188">
        <v>0</v>
      </c>
      <c r="J12" s="188">
        <v>0</v>
      </c>
      <c r="K12" s="70">
        <v>0</v>
      </c>
    </row>
    <row r="13" spans="1:11" ht="15" outlineLevel="1" thickBot="1" x14ac:dyDescent="0.4">
      <c r="A13" s="414"/>
      <c r="B13" s="415"/>
      <c r="C13" s="415"/>
      <c r="D13" s="17" t="s">
        <v>28</v>
      </c>
      <c r="E13" s="21">
        <f t="shared" si="1"/>
        <v>0</v>
      </c>
      <c r="F13" s="71">
        <v>0</v>
      </c>
      <c r="G13" s="72">
        <v>0</v>
      </c>
      <c r="H13" s="189">
        <v>0</v>
      </c>
      <c r="I13" s="189">
        <v>0</v>
      </c>
      <c r="J13" s="189">
        <v>0</v>
      </c>
      <c r="K13" s="73">
        <v>0</v>
      </c>
    </row>
    <row r="14" spans="1:11" ht="15" customHeight="1" outlineLevel="1" x14ac:dyDescent="0.35">
      <c r="A14" s="414" t="s">
        <v>77</v>
      </c>
      <c r="B14" s="414" t="s">
        <v>101</v>
      </c>
      <c r="C14" s="415">
        <v>633002</v>
      </c>
      <c r="D14" s="15" t="s">
        <v>19</v>
      </c>
      <c r="E14" s="20">
        <f t="shared" si="1"/>
        <v>0</v>
      </c>
      <c r="F14" s="65">
        <v>0</v>
      </c>
      <c r="G14" s="66">
        <v>0</v>
      </c>
      <c r="H14" s="187">
        <v>0</v>
      </c>
      <c r="I14" s="187">
        <v>0</v>
      </c>
      <c r="J14" s="187">
        <v>0</v>
      </c>
      <c r="K14" s="67">
        <v>0</v>
      </c>
    </row>
    <row r="15" spans="1:11" outlineLevel="1" x14ac:dyDescent="0.35">
      <c r="A15" s="414"/>
      <c r="B15" s="415"/>
      <c r="C15" s="415"/>
      <c r="D15" s="16" t="s">
        <v>20</v>
      </c>
      <c r="E15" s="20">
        <f t="shared" si="1"/>
        <v>0</v>
      </c>
      <c r="F15" s="68">
        <v>0</v>
      </c>
      <c r="G15" s="69">
        <v>0</v>
      </c>
      <c r="H15" s="188">
        <v>0</v>
      </c>
      <c r="I15" s="188">
        <v>0</v>
      </c>
      <c r="J15" s="188">
        <v>0</v>
      </c>
      <c r="K15" s="70">
        <v>0</v>
      </c>
    </row>
    <row r="16" spans="1:11" outlineLevel="1" x14ac:dyDescent="0.35">
      <c r="A16" s="414"/>
      <c r="B16" s="415"/>
      <c r="C16" s="415"/>
      <c r="D16" s="16" t="s">
        <v>21</v>
      </c>
      <c r="E16" s="20">
        <f t="shared" si="1"/>
        <v>0</v>
      </c>
      <c r="F16" s="68">
        <v>0</v>
      </c>
      <c r="G16" s="69">
        <v>0</v>
      </c>
      <c r="H16" s="188">
        <v>0</v>
      </c>
      <c r="I16" s="188">
        <v>0</v>
      </c>
      <c r="J16" s="188">
        <v>0</v>
      </c>
      <c r="K16" s="70">
        <v>0</v>
      </c>
    </row>
    <row r="17" spans="1:11" outlineLevel="1" x14ac:dyDescent="0.35">
      <c r="A17" s="414"/>
      <c r="B17" s="415"/>
      <c r="C17" s="415"/>
      <c r="D17" s="16" t="s">
        <v>22</v>
      </c>
      <c r="E17" s="20">
        <f t="shared" si="1"/>
        <v>0</v>
      </c>
      <c r="F17" s="68">
        <v>0</v>
      </c>
      <c r="G17" s="69">
        <v>0</v>
      </c>
      <c r="H17" s="188">
        <v>0</v>
      </c>
      <c r="I17" s="188">
        <v>0</v>
      </c>
      <c r="J17" s="188">
        <v>0</v>
      </c>
      <c r="K17" s="70">
        <v>0</v>
      </c>
    </row>
    <row r="18" spans="1:11" outlineLevel="1" x14ac:dyDescent="0.35">
      <c r="A18" s="414"/>
      <c r="B18" s="415"/>
      <c r="C18" s="415"/>
      <c r="D18" s="16" t="s">
        <v>23</v>
      </c>
      <c r="E18" s="20">
        <f t="shared" si="1"/>
        <v>0</v>
      </c>
      <c r="F18" s="68">
        <v>0</v>
      </c>
      <c r="G18" s="69">
        <v>0</v>
      </c>
      <c r="H18" s="188">
        <v>0</v>
      </c>
      <c r="I18" s="188">
        <v>0</v>
      </c>
      <c r="J18" s="188">
        <v>0</v>
      </c>
      <c r="K18" s="70">
        <v>0</v>
      </c>
    </row>
    <row r="19" spans="1:11" outlineLevel="1" x14ac:dyDescent="0.35">
      <c r="A19" s="414"/>
      <c r="B19" s="415"/>
      <c r="C19" s="415"/>
      <c r="D19" s="16" t="s">
        <v>24</v>
      </c>
      <c r="E19" s="20">
        <f t="shared" si="1"/>
        <v>0</v>
      </c>
      <c r="F19" s="68">
        <v>0</v>
      </c>
      <c r="G19" s="69">
        <v>0</v>
      </c>
      <c r="H19" s="188">
        <v>0</v>
      </c>
      <c r="I19" s="188">
        <v>0</v>
      </c>
      <c r="J19" s="188">
        <v>0</v>
      </c>
      <c r="K19" s="70">
        <v>0</v>
      </c>
    </row>
    <row r="20" spans="1:11" outlineLevel="1" x14ac:dyDescent="0.35">
      <c r="A20" s="414"/>
      <c r="B20" s="415"/>
      <c r="C20" s="415"/>
      <c r="D20" s="16" t="s">
        <v>25</v>
      </c>
      <c r="E20" s="20">
        <f t="shared" si="1"/>
        <v>0</v>
      </c>
      <c r="F20" s="68">
        <v>0</v>
      </c>
      <c r="G20" s="69">
        <v>0</v>
      </c>
      <c r="H20" s="188">
        <v>0</v>
      </c>
      <c r="I20" s="188">
        <v>0</v>
      </c>
      <c r="J20" s="188">
        <v>0</v>
      </c>
      <c r="K20" s="70">
        <v>0</v>
      </c>
    </row>
    <row r="21" spans="1:11" outlineLevel="1" x14ac:dyDescent="0.35">
      <c r="A21" s="414"/>
      <c r="B21" s="415"/>
      <c r="C21" s="415"/>
      <c r="D21" s="16" t="s">
        <v>26</v>
      </c>
      <c r="E21" s="20">
        <f t="shared" si="1"/>
        <v>0</v>
      </c>
      <c r="F21" s="68">
        <v>0</v>
      </c>
      <c r="G21" s="69">
        <v>0</v>
      </c>
      <c r="H21" s="188">
        <v>0</v>
      </c>
      <c r="I21" s="188">
        <v>0</v>
      </c>
      <c r="J21" s="188">
        <v>0</v>
      </c>
      <c r="K21" s="70">
        <v>0</v>
      </c>
    </row>
    <row r="22" spans="1:11" outlineLevel="1" x14ac:dyDescent="0.35">
      <c r="A22" s="414"/>
      <c r="B22" s="415"/>
      <c r="C22" s="415"/>
      <c r="D22" s="16" t="s">
        <v>27</v>
      </c>
      <c r="E22" s="20">
        <f t="shared" si="1"/>
        <v>0</v>
      </c>
      <c r="F22" s="68">
        <v>0</v>
      </c>
      <c r="G22" s="69">
        <v>0</v>
      </c>
      <c r="H22" s="188">
        <v>0</v>
      </c>
      <c r="I22" s="188">
        <v>0</v>
      </c>
      <c r="J22" s="188">
        <v>0</v>
      </c>
      <c r="K22" s="70">
        <v>0</v>
      </c>
    </row>
    <row r="23" spans="1:11" ht="15" outlineLevel="1" thickBot="1" x14ac:dyDescent="0.4">
      <c r="A23" s="414"/>
      <c r="B23" s="415"/>
      <c r="C23" s="415"/>
      <c r="D23" s="17" t="s">
        <v>28</v>
      </c>
      <c r="E23" s="21">
        <f t="shared" si="1"/>
        <v>0</v>
      </c>
      <c r="F23" s="71">
        <v>0</v>
      </c>
      <c r="G23" s="72">
        <v>0</v>
      </c>
      <c r="H23" s="189">
        <v>0</v>
      </c>
      <c r="I23" s="189">
        <v>0</v>
      </c>
      <c r="J23" s="189">
        <v>0</v>
      </c>
      <c r="K23" s="73">
        <v>0</v>
      </c>
    </row>
    <row r="24" spans="1:11" outlineLevel="1" x14ac:dyDescent="0.35">
      <c r="A24" s="414" t="s">
        <v>78</v>
      </c>
      <c r="B24" s="415" t="s">
        <v>64</v>
      </c>
      <c r="C24" s="415">
        <v>637001</v>
      </c>
      <c r="D24" s="15" t="s">
        <v>19</v>
      </c>
      <c r="E24" s="20">
        <f t="shared" si="1"/>
        <v>0</v>
      </c>
      <c r="F24" s="65">
        <v>0</v>
      </c>
      <c r="G24" s="66">
        <v>0</v>
      </c>
      <c r="H24" s="187">
        <v>0</v>
      </c>
      <c r="I24" s="187">
        <v>0</v>
      </c>
      <c r="J24" s="187">
        <v>0</v>
      </c>
      <c r="K24" s="67">
        <v>0</v>
      </c>
    </row>
    <row r="25" spans="1:11" outlineLevel="1" x14ac:dyDescent="0.35">
      <c r="A25" s="414"/>
      <c r="B25" s="415"/>
      <c r="C25" s="415"/>
      <c r="D25" s="16" t="s">
        <v>20</v>
      </c>
      <c r="E25" s="20">
        <f t="shared" si="1"/>
        <v>0</v>
      </c>
      <c r="F25" s="68">
        <v>0</v>
      </c>
      <c r="G25" s="69">
        <v>0</v>
      </c>
      <c r="H25" s="188">
        <v>0</v>
      </c>
      <c r="I25" s="188">
        <v>0</v>
      </c>
      <c r="J25" s="188">
        <v>0</v>
      </c>
      <c r="K25" s="70">
        <v>0</v>
      </c>
    </row>
    <row r="26" spans="1:11" outlineLevel="1" x14ac:dyDescent="0.35">
      <c r="A26" s="414"/>
      <c r="B26" s="415"/>
      <c r="C26" s="415"/>
      <c r="D26" s="16" t="s">
        <v>21</v>
      </c>
      <c r="E26" s="20">
        <f t="shared" si="1"/>
        <v>0</v>
      </c>
      <c r="F26" s="68">
        <v>0</v>
      </c>
      <c r="G26" s="69">
        <v>0</v>
      </c>
      <c r="H26" s="188">
        <v>0</v>
      </c>
      <c r="I26" s="188">
        <v>0</v>
      </c>
      <c r="J26" s="188">
        <v>0</v>
      </c>
      <c r="K26" s="70">
        <v>0</v>
      </c>
    </row>
    <row r="27" spans="1:11" outlineLevel="1" x14ac:dyDescent="0.35">
      <c r="A27" s="414"/>
      <c r="B27" s="415"/>
      <c r="C27" s="415"/>
      <c r="D27" s="16" t="s">
        <v>22</v>
      </c>
      <c r="E27" s="20">
        <f t="shared" si="1"/>
        <v>0</v>
      </c>
      <c r="F27" s="68">
        <v>0</v>
      </c>
      <c r="G27" s="69">
        <v>0</v>
      </c>
      <c r="H27" s="188">
        <v>0</v>
      </c>
      <c r="I27" s="188">
        <v>0</v>
      </c>
      <c r="J27" s="188">
        <v>0</v>
      </c>
      <c r="K27" s="70">
        <v>0</v>
      </c>
    </row>
    <row r="28" spans="1:11" outlineLevel="1" x14ac:dyDescent="0.35">
      <c r="A28" s="414"/>
      <c r="B28" s="415"/>
      <c r="C28" s="415"/>
      <c r="D28" s="16" t="s">
        <v>23</v>
      </c>
      <c r="E28" s="20">
        <f t="shared" si="1"/>
        <v>0</v>
      </c>
      <c r="F28" s="68">
        <v>0</v>
      </c>
      <c r="G28" s="69">
        <v>0</v>
      </c>
      <c r="H28" s="188">
        <v>0</v>
      </c>
      <c r="I28" s="188">
        <v>0</v>
      </c>
      <c r="J28" s="188">
        <v>0</v>
      </c>
      <c r="K28" s="70">
        <v>0</v>
      </c>
    </row>
    <row r="29" spans="1:11" outlineLevel="1" x14ac:dyDescent="0.35">
      <c r="A29" s="414"/>
      <c r="B29" s="415"/>
      <c r="C29" s="415"/>
      <c r="D29" s="16" t="s">
        <v>24</v>
      </c>
      <c r="E29" s="20">
        <f t="shared" si="1"/>
        <v>0</v>
      </c>
      <c r="F29" s="68">
        <v>0</v>
      </c>
      <c r="G29" s="69">
        <v>0</v>
      </c>
      <c r="H29" s="188">
        <v>0</v>
      </c>
      <c r="I29" s="188">
        <v>0</v>
      </c>
      <c r="J29" s="188">
        <v>0</v>
      </c>
      <c r="K29" s="70">
        <v>0</v>
      </c>
    </row>
    <row r="30" spans="1:11" outlineLevel="1" x14ac:dyDescent="0.35">
      <c r="A30" s="414"/>
      <c r="B30" s="415"/>
      <c r="C30" s="415"/>
      <c r="D30" s="16" t="s">
        <v>25</v>
      </c>
      <c r="E30" s="20">
        <f t="shared" si="1"/>
        <v>0</v>
      </c>
      <c r="F30" s="68">
        <v>0</v>
      </c>
      <c r="G30" s="69">
        <v>0</v>
      </c>
      <c r="H30" s="188">
        <v>0</v>
      </c>
      <c r="I30" s="188">
        <v>0</v>
      </c>
      <c r="J30" s="188">
        <v>0</v>
      </c>
      <c r="K30" s="70">
        <v>0</v>
      </c>
    </row>
    <row r="31" spans="1:11" outlineLevel="1" x14ac:dyDescent="0.35">
      <c r="A31" s="414"/>
      <c r="B31" s="415"/>
      <c r="C31" s="415"/>
      <c r="D31" s="16" t="s">
        <v>26</v>
      </c>
      <c r="E31" s="20">
        <f t="shared" si="1"/>
        <v>0</v>
      </c>
      <c r="F31" s="68">
        <v>0</v>
      </c>
      <c r="G31" s="69">
        <v>0</v>
      </c>
      <c r="H31" s="188">
        <v>0</v>
      </c>
      <c r="I31" s="188">
        <v>0</v>
      </c>
      <c r="J31" s="188">
        <v>0</v>
      </c>
      <c r="K31" s="70">
        <v>0</v>
      </c>
    </row>
    <row r="32" spans="1:11" outlineLevel="1" x14ac:dyDescent="0.35">
      <c r="A32" s="414"/>
      <c r="B32" s="415"/>
      <c r="C32" s="415"/>
      <c r="D32" s="16" t="s">
        <v>27</v>
      </c>
      <c r="E32" s="20">
        <f t="shared" si="1"/>
        <v>0</v>
      </c>
      <c r="F32" s="68">
        <v>0</v>
      </c>
      <c r="G32" s="69">
        <v>0</v>
      </c>
      <c r="H32" s="188">
        <v>0</v>
      </c>
      <c r="I32" s="188">
        <v>0</v>
      </c>
      <c r="J32" s="188">
        <v>0</v>
      </c>
      <c r="K32" s="70">
        <v>0</v>
      </c>
    </row>
    <row r="33" spans="1:11" ht="15" outlineLevel="1" thickBot="1" x14ac:dyDescent="0.4">
      <c r="A33" s="414"/>
      <c r="B33" s="415"/>
      <c r="C33" s="415"/>
      <c r="D33" s="17" t="s">
        <v>28</v>
      </c>
      <c r="E33" s="20">
        <f t="shared" si="1"/>
        <v>0</v>
      </c>
      <c r="F33" s="71">
        <v>0</v>
      </c>
      <c r="G33" s="72">
        <v>0</v>
      </c>
      <c r="H33" s="189">
        <v>0</v>
      </c>
      <c r="I33" s="189">
        <v>0</v>
      </c>
      <c r="J33" s="189">
        <v>0</v>
      </c>
      <c r="K33" s="73">
        <v>0</v>
      </c>
    </row>
    <row r="34" spans="1:11" ht="15" thickBot="1" x14ac:dyDescent="0.4">
      <c r="A34" s="420" t="s">
        <v>75</v>
      </c>
      <c r="B34" s="420"/>
      <c r="C34" s="420"/>
      <c r="D34" s="24"/>
      <c r="E34" s="25">
        <f t="shared" ref="E34:K34" si="2">SUM(E35:E84)</f>
        <v>0</v>
      </c>
      <c r="F34" s="26">
        <f t="shared" si="2"/>
        <v>0</v>
      </c>
      <c r="G34" s="26">
        <f t="shared" si="2"/>
        <v>0</v>
      </c>
      <c r="H34" s="182">
        <f t="shared" si="2"/>
        <v>0</v>
      </c>
      <c r="I34" s="182">
        <f t="shared" si="2"/>
        <v>0</v>
      </c>
      <c r="J34" s="182">
        <f>SUM(J35:J84)</f>
        <v>0</v>
      </c>
      <c r="K34" s="27">
        <f t="shared" si="2"/>
        <v>0</v>
      </c>
    </row>
    <row r="35" spans="1:11" outlineLevel="1" x14ac:dyDescent="0.35">
      <c r="A35" s="414" t="s">
        <v>80</v>
      </c>
      <c r="B35" s="415" t="s">
        <v>67</v>
      </c>
      <c r="C35" s="415">
        <v>635002</v>
      </c>
      <c r="D35" s="15" t="s">
        <v>19</v>
      </c>
      <c r="E35" s="19">
        <f t="shared" ref="E35:E84" si="3">SUM(F35:K35)</f>
        <v>0</v>
      </c>
      <c r="F35" s="65"/>
      <c r="G35" s="66"/>
      <c r="H35" s="187"/>
      <c r="I35" s="187"/>
      <c r="J35" s="187">
        <v>0</v>
      </c>
      <c r="K35" s="67">
        <v>0</v>
      </c>
    </row>
    <row r="36" spans="1:11" outlineLevel="1" x14ac:dyDescent="0.35">
      <c r="A36" s="414"/>
      <c r="B36" s="415"/>
      <c r="C36" s="415"/>
      <c r="D36" s="16" t="s">
        <v>20</v>
      </c>
      <c r="E36" s="20">
        <f t="shared" si="3"/>
        <v>0</v>
      </c>
      <c r="F36" s="68"/>
      <c r="G36" s="69"/>
      <c r="H36" s="188"/>
      <c r="I36" s="188"/>
      <c r="J36" s="188">
        <v>0</v>
      </c>
      <c r="K36" s="70">
        <v>0</v>
      </c>
    </row>
    <row r="37" spans="1:11" outlineLevel="1" x14ac:dyDescent="0.35">
      <c r="A37" s="414"/>
      <c r="B37" s="415"/>
      <c r="C37" s="415"/>
      <c r="D37" s="16" t="s">
        <v>21</v>
      </c>
      <c r="E37" s="20">
        <f t="shared" si="3"/>
        <v>0</v>
      </c>
      <c r="F37" s="68"/>
      <c r="G37" s="69"/>
      <c r="H37" s="188"/>
      <c r="I37" s="188"/>
      <c r="J37" s="188">
        <v>0</v>
      </c>
      <c r="K37" s="70">
        <v>0</v>
      </c>
    </row>
    <row r="38" spans="1:11" outlineLevel="1" x14ac:dyDescent="0.35">
      <c r="A38" s="414"/>
      <c r="B38" s="415"/>
      <c r="C38" s="415"/>
      <c r="D38" s="16" t="s">
        <v>22</v>
      </c>
      <c r="E38" s="20">
        <f t="shared" si="3"/>
        <v>0</v>
      </c>
      <c r="F38" s="68"/>
      <c r="G38" s="69"/>
      <c r="H38" s="188"/>
      <c r="I38" s="188"/>
      <c r="J38" s="188">
        <v>0</v>
      </c>
      <c r="K38" s="70">
        <v>0</v>
      </c>
    </row>
    <row r="39" spans="1:11" outlineLevel="1" x14ac:dyDescent="0.35">
      <c r="A39" s="414"/>
      <c r="B39" s="415"/>
      <c r="C39" s="415"/>
      <c r="D39" s="16" t="s">
        <v>23</v>
      </c>
      <c r="E39" s="20">
        <f t="shared" si="3"/>
        <v>0</v>
      </c>
      <c r="F39" s="68"/>
      <c r="G39" s="69"/>
      <c r="H39" s="188"/>
      <c r="I39" s="188"/>
      <c r="J39" s="188">
        <v>0</v>
      </c>
      <c r="K39" s="70">
        <v>0</v>
      </c>
    </row>
    <row r="40" spans="1:11" outlineLevel="1" x14ac:dyDescent="0.35">
      <c r="A40" s="414"/>
      <c r="B40" s="415"/>
      <c r="C40" s="415"/>
      <c r="D40" s="16" t="s">
        <v>24</v>
      </c>
      <c r="E40" s="20">
        <f t="shared" si="3"/>
        <v>0</v>
      </c>
      <c r="F40" s="68"/>
      <c r="G40" s="69"/>
      <c r="H40" s="188"/>
      <c r="I40" s="188"/>
      <c r="J40" s="188">
        <v>0</v>
      </c>
      <c r="K40" s="70">
        <v>0</v>
      </c>
    </row>
    <row r="41" spans="1:11" outlineLevel="1" x14ac:dyDescent="0.35">
      <c r="A41" s="414"/>
      <c r="B41" s="415"/>
      <c r="C41" s="415"/>
      <c r="D41" s="16" t="s">
        <v>25</v>
      </c>
      <c r="E41" s="20">
        <f t="shared" si="3"/>
        <v>0</v>
      </c>
      <c r="F41" s="68"/>
      <c r="G41" s="69"/>
      <c r="H41" s="188"/>
      <c r="I41" s="188"/>
      <c r="J41" s="188">
        <v>0</v>
      </c>
      <c r="K41" s="70">
        <v>0</v>
      </c>
    </row>
    <row r="42" spans="1:11" outlineLevel="1" x14ac:dyDescent="0.35">
      <c r="A42" s="414"/>
      <c r="B42" s="415"/>
      <c r="C42" s="415"/>
      <c r="D42" s="16" t="s">
        <v>26</v>
      </c>
      <c r="E42" s="20">
        <f t="shared" si="3"/>
        <v>0</v>
      </c>
      <c r="F42" s="68"/>
      <c r="G42" s="69"/>
      <c r="H42" s="188"/>
      <c r="I42" s="188"/>
      <c r="J42" s="188">
        <v>0</v>
      </c>
      <c r="K42" s="70">
        <v>0</v>
      </c>
    </row>
    <row r="43" spans="1:11" outlineLevel="1" x14ac:dyDescent="0.35">
      <c r="A43" s="414"/>
      <c r="B43" s="415"/>
      <c r="C43" s="415"/>
      <c r="D43" s="16" t="s">
        <v>27</v>
      </c>
      <c r="E43" s="20">
        <f t="shared" si="3"/>
        <v>0</v>
      </c>
      <c r="F43" s="68"/>
      <c r="G43" s="69"/>
      <c r="H43" s="188"/>
      <c r="I43" s="188"/>
      <c r="J43" s="188">
        <v>0</v>
      </c>
      <c r="K43" s="70">
        <v>0</v>
      </c>
    </row>
    <row r="44" spans="1:11" ht="15" outlineLevel="1" thickBot="1" x14ac:dyDescent="0.4">
      <c r="A44" s="414"/>
      <c r="B44" s="415"/>
      <c r="C44" s="415"/>
      <c r="D44" s="17" t="s">
        <v>28</v>
      </c>
      <c r="E44" s="21">
        <f t="shared" si="3"/>
        <v>0</v>
      </c>
      <c r="F44" s="71"/>
      <c r="G44" s="72"/>
      <c r="H44" s="189"/>
      <c r="I44" s="189"/>
      <c r="J44" s="189">
        <v>0</v>
      </c>
      <c r="K44" s="73">
        <v>0</v>
      </c>
    </row>
    <row r="45" spans="1:11" outlineLevel="1" x14ac:dyDescent="0.35">
      <c r="A45" s="414" t="s">
        <v>81</v>
      </c>
      <c r="B45" s="414" t="s">
        <v>79</v>
      </c>
      <c r="C45" s="415">
        <v>718002</v>
      </c>
      <c r="D45" s="15" t="s">
        <v>19</v>
      </c>
      <c r="E45" s="20">
        <f t="shared" si="3"/>
        <v>0</v>
      </c>
      <c r="F45" s="65">
        <v>0</v>
      </c>
      <c r="G45" s="66">
        <v>0</v>
      </c>
      <c r="H45" s="187">
        <v>0</v>
      </c>
      <c r="I45" s="187">
        <v>0</v>
      </c>
      <c r="J45" s="187">
        <v>0</v>
      </c>
      <c r="K45" s="67">
        <v>0</v>
      </c>
    </row>
    <row r="46" spans="1:11" outlineLevel="1" x14ac:dyDescent="0.35">
      <c r="A46" s="414"/>
      <c r="B46" s="415"/>
      <c r="C46" s="415"/>
      <c r="D46" s="16" t="s">
        <v>20</v>
      </c>
      <c r="E46" s="20">
        <f t="shared" si="3"/>
        <v>0</v>
      </c>
      <c r="F46" s="68">
        <v>0</v>
      </c>
      <c r="G46" s="69">
        <v>0</v>
      </c>
      <c r="H46" s="188">
        <v>0</v>
      </c>
      <c r="I46" s="188">
        <v>0</v>
      </c>
      <c r="J46" s="188">
        <v>0</v>
      </c>
      <c r="K46" s="70">
        <v>0</v>
      </c>
    </row>
    <row r="47" spans="1:11" outlineLevel="1" x14ac:dyDescent="0.35">
      <c r="A47" s="414"/>
      <c r="B47" s="415"/>
      <c r="C47" s="415"/>
      <c r="D47" s="16" t="s">
        <v>21</v>
      </c>
      <c r="E47" s="20">
        <f t="shared" si="3"/>
        <v>0</v>
      </c>
      <c r="F47" s="68">
        <v>0</v>
      </c>
      <c r="G47" s="69">
        <v>0</v>
      </c>
      <c r="H47" s="188">
        <v>0</v>
      </c>
      <c r="I47" s="188">
        <v>0</v>
      </c>
      <c r="J47" s="188">
        <v>0</v>
      </c>
      <c r="K47" s="70">
        <v>0</v>
      </c>
    </row>
    <row r="48" spans="1:11" outlineLevel="1" x14ac:dyDescent="0.35">
      <c r="A48" s="414"/>
      <c r="B48" s="415"/>
      <c r="C48" s="415"/>
      <c r="D48" s="16" t="s">
        <v>22</v>
      </c>
      <c r="E48" s="20">
        <f t="shared" si="3"/>
        <v>0</v>
      </c>
      <c r="F48" s="68">
        <v>0</v>
      </c>
      <c r="G48" s="69">
        <v>0</v>
      </c>
      <c r="H48" s="188">
        <v>0</v>
      </c>
      <c r="I48" s="188">
        <v>0</v>
      </c>
      <c r="J48" s="188">
        <v>0</v>
      </c>
      <c r="K48" s="70">
        <v>0</v>
      </c>
    </row>
    <row r="49" spans="1:11" outlineLevel="1" x14ac:dyDescent="0.35">
      <c r="A49" s="414"/>
      <c r="B49" s="415"/>
      <c r="C49" s="415"/>
      <c r="D49" s="16" t="s">
        <v>23</v>
      </c>
      <c r="E49" s="20">
        <f t="shared" si="3"/>
        <v>0</v>
      </c>
      <c r="F49" s="68">
        <v>0</v>
      </c>
      <c r="G49" s="69">
        <v>0</v>
      </c>
      <c r="H49" s="188">
        <v>0</v>
      </c>
      <c r="I49" s="188">
        <v>0</v>
      </c>
      <c r="J49" s="188">
        <v>0</v>
      </c>
      <c r="K49" s="70">
        <v>0</v>
      </c>
    </row>
    <row r="50" spans="1:11" outlineLevel="1" x14ac:dyDescent="0.35">
      <c r="A50" s="414"/>
      <c r="B50" s="415"/>
      <c r="C50" s="415"/>
      <c r="D50" s="16" t="s">
        <v>24</v>
      </c>
      <c r="E50" s="20">
        <f t="shared" si="3"/>
        <v>0</v>
      </c>
      <c r="F50" s="68">
        <v>0</v>
      </c>
      <c r="G50" s="69">
        <v>0</v>
      </c>
      <c r="H50" s="188">
        <v>0</v>
      </c>
      <c r="I50" s="188">
        <v>0</v>
      </c>
      <c r="J50" s="188">
        <v>0</v>
      </c>
      <c r="K50" s="70">
        <v>0</v>
      </c>
    </row>
    <row r="51" spans="1:11" outlineLevel="1" x14ac:dyDescent="0.35">
      <c r="A51" s="414"/>
      <c r="B51" s="415"/>
      <c r="C51" s="415"/>
      <c r="D51" s="16" t="s">
        <v>25</v>
      </c>
      <c r="E51" s="20">
        <f t="shared" si="3"/>
        <v>0</v>
      </c>
      <c r="F51" s="68">
        <v>0</v>
      </c>
      <c r="G51" s="69">
        <v>0</v>
      </c>
      <c r="H51" s="188">
        <v>0</v>
      </c>
      <c r="I51" s="188">
        <v>0</v>
      </c>
      <c r="J51" s="188">
        <v>0</v>
      </c>
      <c r="K51" s="70">
        <v>0</v>
      </c>
    </row>
    <row r="52" spans="1:11" outlineLevel="1" x14ac:dyDescent="0.35">
      <c r="A52" s="414"/>
      <c r="B52" s="415"/>
      <c r="C52" s="415"/>
      <c r="D52" s="16" t="s">
        <v>26</v>
      </c>
      <c r="E52" s="20">
        <f t="shared" si="3"/>
        <v>0</v>
      </c>
      <c r="F52" s="68">
        <v>0</v>
      </c>
      <c r="G52" s="69">
        <v>0</v>
      </c>
      <c r="H52" s="188">
        <v>0</v>
      </c>
      <c r="I52" s="188">
        <v>0</v>
      </c>
      <c r="J52" s="188">
        <v>0</v>
      </c>
      <c r="K52" s="70">
        <v>0</v>
      </c>
    </row>
    <row r="53" spans="1:11" outlineLevel="1" x14ac:dyDescent="0.35">
      <c r="A53" s="414"/>
      <c r="B53" s="415"/>
      <c r="C53" s="415"/>
      <c r="D53" s="16" t="s">
        <v>27</v>
      </c>
      <c r="E53" s="20">
        <f t="shared" si="3"/>
        <v>0</v>
      </c>
      <c r="F53" s="68">
        <v>0</v>
      </c>
      <c r="G53" s="69">
        <v>0</v>
      </c>
      <c r="H53" s="188">
        <v>0</v>
      </c>
      <c r="I53" s="188">
        <v>0</v>
      </c>
      <c r="J53" s="188">
        <v>0</v>
      </c>
      <c r="K53" s="70">
        <v>0</v>
      </c>
    </row>
    <row r="54" spans="1:11" ht="15" outlineLevel="1" thickBot="1" x14ac:dyDescent="0.4">
      <c r="A54" s="414"/>
      <c r="B54" s="415"/>
      <c r="C54" s="415"/>
      <c r="D54" s="17" t="s">
        <v>28</v>
      </c>
      <c r="E54" s="21">
        <f t="shared" si="3"/>
        <v>0</v>
      </c>
      <c r="F54" s="71">
        <v>0</v>
      </c>
      <c r="G54" s="72">
        <v>0</v>
      </c>
      <c r="H54" s="189">
        <v>0</v>
      </c>
      <c r="I54" s="189">
        <v>0</v>
      </c>
      <c r="J54" s="189">
        <v>0</v>
      </c>
      <c r="K54" s="73">
        <v>0</v>
      </c>
    </row>
    <row r="55" spans="1:11" outlineLevel="1" x14ac:dyDescent="0.35">
      <c r="A55" s="414" t="s">
        <v>82</v>
      </c>
      <c r="B55" s="415"/>
      <c r="C55" s="415"/>
      <c r="D55" s="15" t="s">
        <v>19</v>
      </c>
      <c r="E55" s="20">
        <f t="shared" si="3"/>
        <v>0</v>
      </c>
      <c r="F55" s="65">
        <v>0</v>
      </c>
      <c r="G55" s="66">
        <v>0</v>
      </c>
      <c r="H55" s="187">
        <v>0</v>
      </c>
      <c r="I55" s="187">
        <v>0</v>
      </c>
      <c r="J55" s="187">
        <v>0</v>
      </c>
      <c r="K55" s="67">
        <v>0</v>
      </c>
    </row>
    <row r="56" spans="1:11" outlineLevel="1" x14ac:dyDescent="0.35">
      <c r="A56" s="414"/>
      <c r="B56" s="415"/>
      <c r="C56" s="415"/>
      <c r="D56" s="16" t="s">
        <v>20</v>
      </c>
      <c r="E56" s="20">
        <f t="shared" si="3"/>
        <v>0</v>
      </c>
      <c r="F56" s="68">
        <v>0</v>
      </c>
      <c r="G56" s="69">
        <v>0</v>
      </c>
      <c r="H56" s="188">
        <v>0</v>
      </c>
      <c r="I56" s="188">
        <v>0</v>
      </c>
      <c r="J56" s="188">
        <v>0</v>
      </c>
      <c r="K56" s="70">
        <v>0</v>
      </c>
    </row>
    <row r="57" spans="1:11" outlineLevel="1" x14ac:dyDescent="0.35">
      <c r="A57" s="414"/>
      <c r="B57" s="415"/>
      <c r="C57" s="415"/>
      <c r="D57" s="16" t="s">
        <v>21</v>
      </c>
      <c r="E57" s="20">
        <f t="shared" si="3"/>
        <v>0</v>
      </c>
      <c r="F57" s="68">
        <v>0</v>
      </c>
      <c r="G57" s="69">
        <v>0</v>
      </c>
      <c r="H57" s="188">
        <v>0</v>
      </c>
      <c r="I57" s="188">
        <v>0</v>
      </c>
      <c r="J57" s="188">
        <v>0</v>
      </c>
      <c r="K57" s="70">
        <v>0</v>
      </c>
    </row>
    <row r="58" spans="1:11" outlineLevel="1" x14ac:dyDescent="0.35">
      <c r="A58" s="414"/>
      <c r="B58" s="415"/>
      <c r="C58" s="415"/>
      <c r="D58" s="16" t="s">
        <v>22</v>
      </c>
      <c r="E58" s="20">
        <f t="shared" si="3"/>
        <v>0</v>
      </c>
      <c r="F58" s="68">
        <v>0</v>
      </c>
      <c r="G58" s="69">
        <v>0</v>
      </c>
      <c r="H58" s="188">
        <v>0</v>
      </c>
      <c r="I58" s="188">
        <v>0</v>
      </c>
      <c r="J58" s="188">
        <v>0</v>
      </c>
      <c r="K58" s="70">
        <v>0</v>
      </c>
    </row>
    <row r="59" spans="1:11" outlineLevel="1" x14ac:dyDescent="0.35">
      <c r="A59" s="414"/>
      <c r="B59" s="415"/>
      <c r="C59" s="415"/>
      <c r="D59" s="16" t="s">
        <v>23</v>
      </c>
      <c r="E59" s="20">
        <f t="shared" si="3"/>
        <v>0</v>
      </c>
      <c r="F59" s="68">
        <v>0</v>
      </c>
      <c r="G59" s="69">
        <v>0</v>
      </c>
      <c r="H59" s="188">
        <v>0</v>
      </c>
      <c r="I59" s="188">
        <v>0</v>
      </c>
      <c r="J59" s="188">
        <v>0</v>
      </c>
      <c r="K59" s="70">
        <v>0</v>
      </c>
    </row>
    <row r="60" spans="1:11" outlineLevel="1" x14ac:dyDescent="0.35">
      <c r="A60" s="414"/>
      <c r="B60" s="415"/>
      <c r="C60" s="415"/>
      <c r="D60" s="16" t="s">
        <v>24</v>
      </c>
      <c r="E60" s="20">
        <f t="shared" si="3"/>
        <v>0</v>
      </c>
      <c r="F60" s="68">
        <v>0</v>
      </c>
      <c r="G60" s="69">
        <v>0</v>
      </c>
      <c r="H60" s="188">
        <v>0</v>
      </c>
      <c r="I60" s="188">
        <v>0</v>
      </c>
      <c r="J60" s="188">
        <v>0</v>
      </c>
      <c r="K60" s="70">
        <v>0</v>
      </c>
    </row>
    <row r="61" spans="1:11" outlineLevel="1" x14ac:dyDescent="0.35">
      <c r="A61" s="414"/>
      <c r="B61" s="415"/>
      <c r="C61" s="415"/>
      <c r="D61" s="16" t="s">
        <v>25</v>
      </c>
      <c r="E61" s="20">
        <f t="shared" si="3"/>
        <v>0</v>
      </c>
      <c r="F61" s="68">
        <v>0</v>
      </c>
      <c r="G61" s="69">
        <v>0</v>
      </c>
      <c r="H61" s="188">
        <v>0</v>
      </c>
      <c r="I61" s="188">
        <v>0</v>
      </c>
      <c r="J61" s="188">
        <v>0</v>
      </c>
      <c r="K61" s="70">
        <v>0</v>
      </c>
    </row>
    <row r="62" spans="1:11" outlineLevel="1" x14ac:dyDescent="0.35">
      <c r="A62" s="414"/>
      <c r="B62" s="415"/>
      <c r="C62" s="415"/>
      <c r="D62" s="16" t="s">
        <v>26</v>
      </c>
      <c r="E62" s="20">
        <f t="shared" si="3"/>
        <v>0</v>
      </c>
      <c r="F62" s="68">
        <v>0</v>
      </c>
      <c r="G62" s="69">
        <v>0</v>
      </c>
      <c r="H62" s="188">
        <v>0</v>
      </c>
      <c r="I62" s="188">
        <v>0</v>
      </c>
      <c r="J62" s="188">
        <v>0</v>
      </c>
      <c r="K62" s="70">
        <v>0</v>
      </c>
    </row>
    <row r="63" spans="1:11" outlineLevel="1" x14ac:dyDescent="0.35">
      <c r="A63" s="414"/>
      <c r="B63" s="415"/>
      <c r="C63" s="415"/>
      <c r="D63" s="16" t="s">
        <v>27</v>
      </c>
      <c r="E63" s="20">
        <f t="shared" si="3"/>
        <v>0</v>
      </c>
      <c r="F63" s="68">
        <v>0</v>
      </c>
      <c r="G63" s="69">
        <v>0</v>
      </c>
      <c r="H63" s="188">
        <v>0</v>
      </c>
      <c r="I63" s="188">
        <v>0</v>
      </c>
      <c r="J63" s="188">
        <v>0</v>
      </c>
      <c r="K63" s="70">
        <v>0</v>
      </c>
    </row>
    <row r="64" spans="1:11" ht="15" outlineLevel="1" thickBot="1" x14ac:dyDescent="0.4">
      <c r="A64" s="414"/>
      <c r="B64" s="415"/>
      <c r="C64" s="415"/>
      <c r="D64" s="17" t="s">
        <v>28</v>
      </c>
      <c r="E64" s="21">
        <f t="shared" si="3"/>
        <v>0</v>
      </c>
      <c r="F64" s="71">
        <v>0</v>
      </c>
      <c r="G64" s="72">
        <v>0</v>
      </c>
      <c r="H64" s="189">
        <v>0</v>
      </c>
      <c r="I64" s="189">
        <v>0</v>
      </c>
      <c r="J64" s="189">
        <v>0</v>
      </c>
      <c r="K64" s="73">
        <v>0</v>
      </c>
    </row>
    <row r="65" spans="1:11" outlineLevel="1" x14ac:dyDescent="0.35">
      <c r="A65" s="414" t="s">
        <v>83</v>
      </c>
      <c r="B65" s="415"/>
      <c r="C65" s="415"/>
      <c r="D65" s="15" t="s">
        <v>19</v>
      </c>
      <c r="E65" s="20">
        <f t="shared" si="3"/>
        <v>0</v>
      </c>
      <c r="F65" s="65">
        <v>0</v>
      </c>
      <c r="G65" s="66">
        <v>0</v>
      </c>
      <c r="H65" s="187">
        <v>0</v>
      </c>
      <c r="I65" s="187">
        <v>0</v>
      </c>
      <c r="J65" s="187">
        <v>0</v>
      </c>
      <c r="K65" s="67">
        <v>0</v>
      </c>
    </row>
    <row r="66" spans="1:11" outlineLevel="1" x14ac:dyDescent="0.35">
      <c r="A66" s="414"/>
      <c r="B66" s="415"/>
      <c r="C66" s="415"/>
      <c r="D66" s="16" t="s">
        <v>20</v>
      </c>
      <c r="E66" s="20">
        <f t="shared" si="3"/>
        <v>0</v>
      </c>
      <c r="F66" s="68">
        <v>0</v>
      </c>
      <c r="G66" s="69">
        <v>0</v>
      </c>
      <c r="H66" s="188">
        <v>0</v>
      </c>
      <c r="I66" s="188">
        <v>0</v>
      </c>
      <c r="J66" s="188">
        <v>0</v>
      </c>
      <c r="K66" s="70">
        <v>0</v>
      </c>
    </row>
    <row r="67" spans="1:11" outlineLevel="1" x14ac:dyDescent="0.35">
      <c r="A67" s="414"/>
      <c r="B67" s="415"/>
      <c r="C67" s="415"/>
      <c r="D67" s="16" t="s">
        <v>21</v>
      </c>
      <c r="E67" s="20">
        <f t="shared" si="3"/>
        <v>0</v>
      </c>
      <c r="F67" s="68">
        <v>0</v>
      </c>
      <c r="G67" s="69">
        <v>0</v>
      </c>
      <c r="H67" s="188">
        <v>0</v>
      </c>
      <c r="I67" s="188">
        <v>0</v>
      </c>
      <c r="J67" s="188">
        <v>0</v>
      </c>
      <c r="K67" s="70">
        <v>0</v>
      </c>
    </row>
    <row r="68" spans="1:11" outlineLevel="1" x14ac:dyDescent="0.35">
      <c r="A68" s="414"/>
      <c r="B68" s="415"/>
      <c r="C68" s="415"/>
      <c r="D68" s="16" t="s">
        <v>22</v>
      </c>
      <c r="E68" s="20">
        <f t="shared" si="3"/>
        <v>0</v>
      </c>
      <c r="F68" s="68">
        <v>0</v>
      </c>
      <c r="G68" s="69">
        <v>0</v>
      </c>
      <c r="H68" s="188">
        <v>0</v>
      </c>
      <c r="I68" s="188">
        <v>0</v>
      </c>
      <c r="J68" s="188">
        <v>0</v>
      </c>
      <c r="K68" s="70">
        <v>0</v>
      </c>
    </row>
    <row r="69" spans="1:11" outlineLevel="1" x14ac:dyDescent="0.35">
      <c r="A69" s="414"/>
      <c r="B69" s="415"/>
      <c r="C69" s="415"/>
      <c r="D69" s="16" t="s">
        <v>23</v>
      </c>
      <c r="E69" s="20">
        <f t="shared" si="3"/>
        <v>0</v>
      </c>
      <c r="F69" s="68">
        <v>0</v>
      </c>
      <c r="G69" s="69">
        <v>0</v>
      </c>
      <c r="H69" s="188">
        <v>0</v>
      </c>
      <c r="I69" s="188">
        <v>0</v>
      </c>
      <c r="J69" s="188">
        <v>0</v>
      </c>
      <c r="K69" s="70">
        <v>0</v>
      </c>
    </row>
    <row r="70" spans="1:11" outlineLevel="1" x14ac:dyDescent="0.35">
      <c r="A70" s="414"/>
      <c r="B70" s="415"/>
      <c r="C70" s="415"/>
      <c r="D70" s="16" t="s">
        <v>24</v>
      </c>
      <c r="E70" s="20">
        <f t="shared" si="3"/>
        <v>0</v>
      </c>
      <c r="F70" s="68">
        <v>0</v>
      </c>
      <c r="G70" s="69">
        <v>0</v>
      </c>
      <c r="H70" s="188">
        <v>0</v>
      </c>
      <c r="I70" s="188">
        <v>0</v>
      </c>
      <c r="J70" s="188">
        <v>0</v>
      </c>
      <c r="K70" s="70">
        <v>0</v>
      </c>
    </row>
    <row r="71" spans="1:11" outlineLevel="1" x14ac:dyDescent="0.35">
      <c r="A71" s="414"/>
      <c r="B71" s="415"/>
      <c r="C71" s="415"/>
      <c r="D71" s="16" t="s">
        <v>25</v>
      </c>
      <c r="E71" s="20">
        <f t="shared" si="3"/>
        <v>0</v>
      </c>
      <c r="F71" s="68">
        <v>0</v>
      </c>
      <c r="G71" s="69">
        <v>0</v>
      </c>
      <c r="H71" s="188">
        <v>0</v>
      </c>
      <c r="I71" s="188">
        <v>0</v>
      </c>
      <c r="J71" s="188">
        <v>0</v>
      </c>
      <c r="K71" s="70">
        <v>0</v>
      </c>
    </row>
    <row r="72" spans="1:11" outlineLevel="1" x14ac:dyDescent="0.35">
      <c r="A72" s="414"/>
      <c r="B72" s="415"/>
      <c r="C72" s="415"/>
      <c r="D72" s="16" t="s">
        <v>26</v>
      </c>
      <c r="E72" s="20">
        <f t="shared" si="3"/>
        <v>0</v>
      </c>
      <c r="F72" s="68">
        <v>0</v>
      </c>
      <c r="G72" s="69">
        <v>0</v>
      </c>
      <c r="H72" s="188">
        <v>0</v>
      </c>
      <c r="I72" s="188">
        <v>0</v>
      </c>
      <c r="J72" s="188">
        <v>0</v>
      </c>
      <c r="K72" s="70">
        <v>0</v>
      </c>
    </row>
    <row r="73" spans="1:11" outlineLevel="1" x14ac:dyDescent="0.35">
      <c r="A73" s="414"/>
      <c r="B73" s="415"/>
      <c r="C73" s="415"/>
      <c r="D73" s="16" t="s">
        <v>27</v>
      </c>
      <c r="E73" s="20">
        <f t="shared" si="3"/>
        <v>0</v>
      </c>
      <c r="F73" s="68">
        <v>0</v>
      </c>
      <c r="G73" s="69">
        <v>0</v>
      </c>
      <c r="H73" s="188">
        <v>0</v>
      </c>
      <c r="I73" s="188">
        <v>0</v>
      </c>
      <c r="J73" s="188">
        <v>0</v>
      </c>
      <c r="K73" s="70">
        <v>0</v>
      </c>
    </row>
    <row r="74" spans="1:11" ht="15" outlineLevel="1" thickBot="1" x14ac:dyDescent="0.4">
      <c r="A74" s="414"/>
      <c r="B74" s="415"/>
      <c r="C74" s="415"/>
      <c r="D74" s="17" t="s">
        <v>28</v>
      </c>
      <c r="E74" s="21">
        <f t="shared" si="3"/>
        <v>0</v>
      </c>
      <c r="F74" s="71">
        <v>0</v>
      </c>
      <c r="G74" s="72">
        <v>0</v>
      </c>
      <c r="H74" s="189">
        <v>0</v>
      </c>
      <c r="I74" s="189">
        <v>0</v>
      </c>
      <c r="J74" s="189">
        <v>0</v>
      </c>
      <c r="K74" s="73">
        <v>0</v>
      </c>
    </row>
    <row r="75" spans="1:11" outlineLevel="1" x14ac:dyDescent="0.35">
      <c r="A75" s="414" t="s">
        <v>78</v>
      </c>
      <c r="B75" s="415" t="s">
        <v>64</v>
      </c>
      <c r="C75" s="415">
        <v>637001</v>
      </c>
      <c r="D75" s="15" t="s">
        <v>19</v>
      </c>
      <c r="E75" s="20">
        <f t="shared" si="3"/>
        <v>0</v>
      </c>
      <c r="F75" s="65">
        <v>0</v>
      </c>
      <c r="G75" s="66">
        <v>0</v>
      </c>
      <c r="H75" s="187">
        <v>0</v>
      </c>
      <c r="I75" s="187">
        <v>0</v>
      </c>
      <c r="J75" s="187">
        <v>0</v>
      </c>
      <c r="K75" s="67">
        <v>0</v>
      </c>
    </row>
    <row r="76" spans="1:11" outlineLevel="1" x14ac:dyDescent="0.35">
      <c r="A76" s="414"/>
      <c r="B76" s="415"/>
      <c r="C76" s="415"/>
      <c r="D76" s="16" t="s">
        <v>20</v>
      </c>
      <c r="E76" s="20">
        <f t="shared" si="3"/>
        <v>0</v>
      </c>
      <c r="F76" s="68">
        <v>0</v>
      </c>
      <c r="G76" s="69">
        <v>0</v>
      </c>
      <c r="H76" s="188">
        <v>0</v>
      </c>
      <c r="I76" s="188">
        <v>0</v>
      </c>
      <c r="J76" s="188">
        <v>0</v>
      </c>
      <c r="K76" s="70">
        <v>0</v>
      </c>
    </row>
    <row r="77" spans="1:11" outlineLevel="1" x14ac:dyDescent="0.35">
      <c r="A77" s="414"/>
      <c r="B77" s="415"/>
      <c r="C77" s="415"/>
      <c r="D77" s="16" t="s">
        <v>21</v>
      </c>
      <c r="E77" s="20">
        <f t="shared" si="3"/>
        <v>0</v>
      </c>
      <c r="F77" s="68">
        <v>0</v>
      </c>
      <c r="G77" s="69">
        <v>0</v>
      </c>
      <c r="H77" s="188">
        <v>0</v>
      </c>
      <c r="I77" s="188">
        <v>0</v>
      </c>
      <c r="J77" s="188">
        <v>0</v>
      </c>
      <c r="K77" s="70">
        <v>0</v>
      </c>
    </row>
    <row r="78" spans="1:11" outlineLevel="1" x14ac:dyDescent="0.35">
      <c r="A78" s="414"/>
      <c r="B78" s="415"/>
      <c r="C78" s="415"/>
      <c r="D78" s="16" t="s">
        <v>22</v>
      </c>
      <c r="E78" s="20">
        <f t="shared" si="3"/>
        <v>0</v>
      </c>
      <c r="F78" s="68">
        <v>0</v>
      </c>
      <c r="G78" s="69">
        <v>0</v>
      </c>
      <c r="H78" s="188">
        <v>0</v>
      </c>
      <c r="I78" s="188">
        <v>0</v>
      </c>
      <c r="J78" s="188">
        <v>0</v>
      </c>
      <c r="K78" s="70">
        <v>0</v>
      </c>
    </row>
    <row r="79" spans="1:11" outlineLevel="1" x14ac:dyDescent="0.35">
      <c r="A79" s="414"/>
      <c r="B79" s="415"/>
      <c r="C79" s="415"/>
      <c r="D79" s="16" t="s">
        <v>23</v>
      </c>
      <c r="E79" s="20">
        <f t="shared" si="3"/>
        <v>0</v>
      </c>
      <c r="F79" s="68">
        <v>0</v>
      </c>
      <c r="G79" s="69">
        <v>0</v>
      </c>
      <c r="H79" s="188">
        <v>0</v>
      </c>
      <c r="I79" s="188">
        <v>0</v>
      </c>
      <c r="J79" s="188">
        <v>0</v>
      </c>
      <c r="K79" s="70">
        <v>0</v>
      </c>
    </row>
    <row r="80" spans="1:11" outlineLevel="1" x14ac:dyDescent="0.35">
      <c r="A80" s="414"/>
      <c r="B80" s="415"/>
      <c r="C80" s="415"/>
      <c r="D80" s="16" t="s">
        <v>24</v>
      </c>
      <c r="E80" s="20">
        <f t="shared" si="3"/>
        <v>0</v>
      </c>
      <c r="F80" s="68">
        <v>0</v>
      </c>
      <c r="G80" s="69">
        <v>0</v>
      </c>
      <c r="H80" s="188">
        <v>0</v>
      </c>
      <c r="I80" s="188">
        <v>0</v>
      </c>
      <c r="J80" s="188">
        <v>0</v>
      </c>
      <c r="K80" s="70">
        <v>0</v>
      </c>
    </row>
    <row r="81" spans="1:11" outlineLevel="1" x14ac:dyDescent="0.35">
      <c r="A81" s="414"/>
      <c r="B81" s="415"/>
      <c r="C81" s="415"/>
      <c r="D81" s="16" t="s">
        <v>25</v>
      </c>
      <c r="E81" s="20">
        <f t="shared" si="3"/>
        <v>0</v>
      </c>
      <c r="F81" s="68">
        <v>0</v>
      </c>
      <c r="G81" s="69">
        <v>0</v>
      </c>
      <c r="H81" s="188">
        <v>0</v>
      </c>
      <c r="I81" s="188">
        <v>0</v>
      </c>
      <c r="J81" s="188">
        <v>0</v>
      </c>
      <c r="K81" s="70">
        <v>0</v>
      </c>
    </row>
    <row r="82" spans="1:11" outlineLevel="1" x14ac:dyDescent="0.35">
      <c r="A82" s="414"/>
      <c r="B82" s="415"/>
      <c r="C82" s="415"/>
      <c r="D82" s="16" t="s">
        <v>26</v>
      </c>
      <c r="E82" s="20">
        <f t="shared" si="3"/>
        <v>0</v>
      </c>
      <c r="F82" s="68">
        <v>0</v>
      </c>
      <c r="G82" s="69">
        <v>0</v>
      </c>
      <c r="H82" s="188">
        <v>0</v>
      </c>
      <c r="I82" s="188">
        <v>0</v>
      </c>
      <c r="J82" s="188">
        <v>0</v>
      </c>
      <c r="K82" s="70">
        <v>0</v>
      </c>
    </row>
    <row r="83" spans="1:11" outlineLevel="1" x14ac:dyDescent="0.35">
      <c r="A83" s="414"/>
      <c r="B83" s="415"/>
      <c r="C83" s="415"/>
      <c r="D83" s="16" t="s">
        <v>27</v>
      </c>
      <c r="E83" s="20">
        <f t="shared" si="3"/>
        <v>0</v>
      </c>
      <c r="F83" s="68">
        <v>0</v>
      </c>
      <c r="G83" s="69">
        <v>0</v>
      </c>
      <c r="H83" s="188">
        <v>0</v>
      </c>
      <c r="I83" s="188">
        <v>0</v>
      </c>
      <c r="J83" s="188">
        <v>0</v>
      </c>
      <c r="K83" s="70">
        <v>0</v>
      </c>
    </row>
    <row r="84" spans="1:11" ht="15" outlineLevel="1" thickBot="1" x14ac:dyDescent="0.4">
      <c r="A84" s="414"/>
      <c r="B84" s="415"/>
      <c r="C84" s="415"/>
      <c r="D84" s="17" t="s">
        <v>28</v>
      </c>
      <c r="E84" s="21">
        <f t="shared" si="3"/>
        <v>0</v>
      </c>
      <c r="F84" s="71">
        <v>0</v>
      </c>
      <c r="G84" s="72">
        <v>0</v>
      </c>
      <c r="H84" s="189">
        <v>0</v>
      </c>
      <c r="I84" s="189">
        <v>0</v>
      </c>
      <c r="J84" s="189">
        <v>0</v>
      </c>
      <c r="K84" s="73">
        <v>0</v>
      </c>
    </row>
  </sheetData>
  <mergeCells count="27">
    <mergeCell ref="A3:C3"/>
    <mergeCell ref="A24:A33"/>
    <mergeCell ref="B24:B33"/>
    <mergeCell ref="C24:C33"/>
    <mergeCell ref="A34:C34"/>
    <mergeCell ref="A4:A13"/>
    <mergeCell ref="B4:B13"/>
    <mergeCell ref="C4:C13"/>
    <mergeCell ref="A14:A23"/>
    <mergeCell ref="B14:B23"/>
    <mergeCell ref="C14:C23"/>
    <mergeCell ref="A1:D1"/>
    <mergeCell ref="A65:A74"/>
    <mergeCell ref="B65:B74"/>
    <mergeCell ref="C65:C74"/>
    <mergeCell ref="A75:A84"/>
    <mergeCell ref="B75:B84"/>
    <mergeCell ref="C75:C84"/>
    <mergeCell ref="A45:A54"/>
    <mergeCell ref="B45:B54"/>
    <mergeCell ref="C45:C54"/>
    <mergeCell ref="A55:A64"/>
    <mergeCell ref="B55:B64"/>
    <mergeCell ref="C55:C64"/>
    <mergeCell ref="A35:A44"/>
    <mergeCell ref="B35:B44"/>
    <mergeCell ref="C35:C44"/>
  </mergeCells>
  <pageMargins left="0.7" right="0.7" top="0.75" bottom="0.75" header="0.3" footer="0.3"/>
  <pageSetup paperSize="9" scale="39" orientation="portrait" r:id="rId1"/>
  <ignoredErrors>
    <ignoredError sqref="E34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CC"/>
  </sheetPr>
  <dimension ref="A1:AI12"/>
  <sheetViews>
    <sheetView view="pageBreakPreview" zoomScaleNormal="100" zoomScaleSheetLayoutView="100" workbookViewId="0">
      <selection activeCell="G15" sqref="G15"/>
    </sheetView>
  </sheetViews>
  <sheetFormatPr defaultColWidth="8.7265625" defaultRowHeight="12" x14ac:dyDescent="0.3"/>
  <cols>
    <col min="1" max="1" width="21.54296875" style="91" customWidth="1"/>
    <col min="2" max="2" width="13" style="91" hidden="1" customWidth="1"/>
    <col min="3" max="3" width="3.26953125" style="91" customWidth="1"/>
    <col min="4" max="19" width="3.7265625" style="91" customWidth="1"/>
    <col min="20" max="20" width="3.81640625" style="91" bestFit="1" customWidth="1"/>
    <col min="21" max="21" width="3.7265625" style="91" customWidth="1"/>
    <col min="22" max="22" width="3.81640625" style="91" bestFit="1" customWidth="1"/>
    <col min="23" max="25" width="3.7265625" style="91" customWidth="1"/>
    <col min="26" max="31" width="8" style="91" customWidth="1"/>
    <col min="32" max="32" width="10" style="91" customWidth="1"/>
    <col min="33" max="33" width="10.7265625" style="92" customWidth="1"/>
    <col min="34" max="35" width="10.7265625" style="91" customWidth="1"/>
    <col min="36" max="16384" width="8.7265625" style="91"/>
  </cols>
  <sheetData>
    <row r="1" spans="1:35" ht="12.5" thickBot="1" x14ac:dyDescent="0.35"/>
    <row r="2" spans="1:35" ht="25" customHeight="1" x14ac:dyDescent="0.3">
      <c r="A2" s="177" t="s">
        <v>106</v>
      </c>
      <c r="B2" s="178" t="s">
        <v>1</v>
      </c>
      <c r="C2" s="168" t="s">
        <v>107</v>
      </c>
      <c r="D2" s="169" t="s">
        <v>108</v>
      </c>
      <c r="E2" s="169" t="s">
        <v>109</v>
      </c>
      <c r="F2" s="169" t="s">
        <v>110</v>
      </c>
      <c r="G2" s="169" t="s">
        <v>111</v>
      </c>
      <c r="H2" s="169" t="s">
        <v>112</v>
      </c>
      <c r="I2" s="169" t="s">
        <v>113</v>
      </c>
      <c r="J2" s="169" t="s">
        <v>114</v>
      </c>
      <c r="K2" s="169" t="s">
        <v>115</v>
      </c>
      <c r="L2" s="169" t="s">
        <v>116</v>
      </c>
      <c r="M2" s="169" t="s">
        <v>117</v>
      </c>
      <c r="N2" s="170" t="s">
        <v>118</v>
      </c>
      <c r="O2" s="169" t="s">
        <v>119</v>
      </c>
      <c r="P2" s="169" t="s">
        <v>120</v>
      </c>
      <c r="Q2" s="169" t="s">
        <v>121</v>
      </c>
      <c r="R2" s="169" t="s">
        <v>122</v>
      </c>
      <c r="S2" s="169" t="s">
        <v>123</v>
      </c>
      <c r="T2" s="169" t="s">
        <v>124</v>
      </c>
      <c r="U2" s="169" t="s">
        <v>125</v>
      </c>
      <c r="V2" s="169" t="s">
        <v>126</v>
      </c>
      <c r="W2" s="169" t="s">
        <v>127</v>
      </c>
      <c r="X2" s="169" t="s">
        <v>128</v>
      </c>
      <c r="Y2" s="170" t="s">
        <v>129</v>
      </c>
      <c r="Z2" s="156" t="s">
        <v>130</v>
      </c>
      <c r="AA2" s="157" t="s">
        <v>131</v>
      </c>
      <c r="AB2" s="157" t="s">
        <v>132</v>
      </c>
      <c r="AC2" s="157" t="s">
        <v>133</v>
      </c>
      <c r="AD2" s="157" t="s">
        <v>134</v>
      </c>
      <c r="AE2" s="157" t="s">
        <v>135</v>
      </c>
      <c r="AF2" s="156" t="s">
        <v>136</v>
      </c>
      <c r="AG2" s="149" t="s">
        <v>137</v>
      </c>
      <c r="AH2" s="93"/>
      <c r="AI2" s="93"/>
    </row>
    <row r="3" spans="1:35" ht="14" hidden="1" customHeight="1" x14ac:dyDescent="0.3">
      <c r="A3" s="94"/>
      <c r="B3" s="95"/>
      <c r="C3" s="171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3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3"/>
      <c r="Z3" s="158"/>
      <c r="AA3" s="159"/>
      <c r="AB3" s="159"/>
      <c r="AC3" s="159"/>
      <c r="AD3" s="159"/>
      <c r="AE3" s="159"/>
      <c r="AF3" s="158"/>
      <c r="AG3" s="165"/>
      <c r="AH3" s="98"/>
      <c r="AI3" s="98"/>
    </row>
    <row r="4" spans="1:35" ht="13" x14ac:dyDescent="0.3">
      <c r="A4" s="180" t="s">
        <v>280</v>
      </c>
      <c r="B4" s="99"/>
      <c r="C4" s="162">
        <v>1</v>
      </c>
      <c r="D4" s="163">
        <v>1</v>
      </c>
      <c r="E4" s="163">
        <v>1</v>
      </c>
      <c r="F4" s="163">
        <v>1</v>
      </c>
      <c r="G4" s="163">
        <v>1</v>
      </c>
      <c r="H4" s="163">
        <v>1</v>
      </c>
      <c r="I4" s="163">
        <v>1</v>
      </c>
      <c r="J4" s="163">
        <v>1</v>
      </c>
      <c r="K4" s="163"/>
      <c r="L4" s="163"/>
      <c r="M4" s="163"/>
      <c r="N4" s="164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332">
        <f>COUNTA(C4:Y4)*21</f>
        <v>168</v>
      </c>
      <c r="AA4" s="333">
        <f>COUNTA(C4:Y4)*21</f>
        <v>168</v>
      </c>
      <c r="AB4" s="175"/>
      <c r="AC4" s="175">
        <v>1.2</v>
      </c>
      <c r="AD4" s="175"/>
      <c r="AE4" s="273">
        <v>825</v>
      </c>
      <c r="AF4" s="330">
        <f>Z4*AB4*AD4</f>
        <v>0</v>
      </c>
      <c r="AG4" s="331">
        <f t="shared" ref="AG4:AG8" si="0">AA4*AC4*AE4</f>
        <v>166320</v>
      </c>
      <c r="AH4" s="100"/>
    </row>
    <row r="5" spans="1:35" ht="13" x14ac:dyDescent="0.3">
      <c r="A5" s="180" t="s">
        <v>138</v>
      </c>
      <c r="B5" s="99"/>
      <c r="C5" s="162"/>
      <c r="D5" s="163"/>
      <c r="F5" s="163">
        <v>1</v>
      </c>
      <c r="G5" s="163">
        <v>1</v>
      </c>
      <c r="H5" s="163">
        <v>1</v>
      </c>
      <c r="I5" s="163">
        <v>1</v>
      </c>
      <c r="J5" s="163">
        <v>1</v>
      </c>
      <c r="K5" s="163">
        <v>1</v>
      </c>
      <c r="L5" s="163">
        <v>1</v>
      </c>
      <c r="M5" s="163">
        <v>1</v>
      </c>
      <c r="N5" s="164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332">
        <f>COUNTA(C5:Y5)*21</f>
        <v>168</v>
      </c>
      <c r="AA5" s="333">
        <f t="shared" ref="AA5:AA7" si="1">COUNTA(C5:Y5)*21</f>
        <v>168</v>
      </c>
      <c r="AB5" s="175"/>
      <c r="AC5" s="175">
        <v>3.2</v>
      </c>
      <c r="AD5" s="175"/>
      <c r="AE5" s="273">
        <v>714</v>
      </c>
      <c r="AF5" s="330">
        <f t="shared" ref="AF5:AF8" si="2">Z5*AB5*AD5</f>
        <v>0</v>
      </c>
      <c r="AG5" s="331">
        <f t="shared" si="0"/>
        <v>383846.40000000002</v>
      </c>
      <c r="AH5" s="100"/>
    </row>
    <row r="6" spans="1:35" ht="13" x14ac:dyDescent="0.3">
      <c r="A6" s="180" t="s">
        <v>139</v>
      </c>
      <c r="B6" s="99"/>
      <c r="C6" s="162"/>
      <c r="D6" s="163"/>
      <c r="E6" s="163"/>
      <c r="F6" s="163"/>
      <c r="G6" s="163"/>
      <c r="J6" s="163"/>
      <c r="K6" s="163">
        <v>1</v>
      </c>
      <c r="L6" s="163">
        <v>1</v>
      </c>
      <c r="M6" s="163">
        <v>1</v>
      </c>
      <c r="N6" s="163">
        <v>1</v>
      </c>
      <c r="O6" s="163">
        <v>1</v>
      </c>
      <c r="P6" s="163">
        <v>1</v>
      </c>
      <c r="S6" s="163"/>
      <c r="T6" s="163"/>
      <c r="U6" s="163"/>
      <c r="V6" s="163"/>
      <c r="W6" s="163"/>
      <c r="X6" s="163"/>
      <c r="Y6" s="163"/>
      <c r="Z6" s="332">
        <f>COUNTA(C6:Y6)*21</f>
        <v>126</v>
      </c>
      <c r="AA6" s="333">
        <f t="shared" si="1"/>
        <v>126</v>
      </c>
      <c r="AB6" s="175"/>
      <c r="AC6" s="175">
        <v>1.5</v>
      </c>
      <c r="AD6" s="175"/>
      <c r="AE6" s="273">
        <v>650</v>
      </c>
      <c r="AF6" s="330">
        <f t="shared" si="2"/>
        <v>0</v>
      </c>
      <c r="AG6" s="331">
        <f t="shared" si="0"/>
        <v>122850</v>
      </c>
      <c r="AH6" s="100"/>
    </row>
    <row r="7" spans="1:35" ht="13.4" customHeight="1" x14ac:dyDescent="0.3">
      <c r="A7" s="180" t="s">
        <v>140</v>
      </c>
      <c r="B7" s="99"/>
      <c r="C7" s="162"/>
      <c r="D7" s="163"/>
      <c r="E7" s="163"/>
      <c r="F7" s="163"/>
      <c r="G7" s="163"/>
      <c r="H7" s="163"/>
      <c r="K7" s="163"/>
      <c r="L7" s="163"/>
      <c r="M7" s="163"/>
      <c r="N7" s="164"/>
      <c r="O7" s="163"/>
      <c r="P7" s="163">
        <v>1</v>
      </c>
      <c r="Q7" s="163">
        <v>1</v>
      </c>
      <c r="R7" s="163">
        <v>1</v>
      </c>
      <c r="S7" s="163">
        <v>1</v>
      </c>
      <c r="T7" s="163"/>
      <c r="U7" s="163"/>
      <c r="V7" s="163"/>
      <c r="W7" s="163"/>
      <c r="X7" s="163"/>
      <c r="Y7" s="163"/>
      <c r="Z7" s="332">
        <f>COUNTA(C7:Y7)*21</f>
        <v>84</v>
      </c>
      <c r="AA7" s="333">
        <f t="shared" si="1"/>
        <v>84</v>
      </c>
      <c r="AB7" s="175"/>
      <c r="AC7" s="175">
        <v>1.5</v>
      </c>
      <c r="AD7" s="175"/>
      <c r="AE7" s="273">
        <v>650</v>
      </c>
      <c r="AF7" s="330">
        <f t="shared" si="2"/>
        <v>0</v>
      </c>
      <c r="AG7" s="331">
        <f t="shared" si="0"/>
        <v>81900</v>
      </c>
      <c r="AH7" s="100"/>
    </row>
    <row r="8" spans="1:35" ht="13.5" thickBot="1" x14ac:dyDescent="0.35">
      <c r="A8" s="179"/>
      <c r="B8" s="99"/>
      <c r="C8" s="162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4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274"/>
      <c r="AA8" s="275"/>
      <c r="AB8" s="275"/>
      <c r="AC8" s="160"/>
      <c r="AD8" s="160"/>
      <c r="AE8" s="160"/>
      <c r="AF8" s="330">
        <f t="shared" si="2"/>
        <v>0</v>
      </c>
      <c r="AG8" s="331">
        <f t="shared" si="0"/>
        <v>0</v>
      </c>
      <c r="AH8" s="100"/>
    </row>
    <row r="9" spans="1:35" ht="12.5" thickBot="1" x14ac:dyDescent="0.35">
      <c r="A9" s="181" t="s">
        <v>143</v>
      </c>
      <c r="B9" s="101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61"/>
      <c r="AA9" s="161"/>
      <c r="AB9" s="161"/>
      <c r="AC9" s="161"/>
      <c r="AD9" s="161"/>
      <c r="AE9" s="161"/>
      <c r="AF9" s="375">
        <f>SUM(AF4:AF8)</f>
        <v>0</v>
      </c>
      <c r="AG9" s="376">
        <f>SUM(AG4:AG8)</f>
        <v>754916.4</v>
      </c>
      <c r="AH9" s="102"/>
      <c r="AI9" s="102"/>
    </row>
    <row r="10" spans="1:35" x14ac:dyDescent="0.3">
      <c r="AH10" s="103"/>
      <c r="AI10" s="103"/>
    </row>
    <row r="12" spans="1:35" ht="15" x14ac:dyDescent="0.3">
      <c r="AG12" s="104"/>
    </row>
  </sheetData>
  <conditionalFormatting sqref="C4:Y4 C5:D5 C6:G6 C8:Y8 C7:H7 K7:Y7 P5:Y5 F5:M5 S6:Y6 J6:P6">
    <cfRule type="colorScale" priority="3">
      <colorScale>
        <cfvo type="num" val="0"/>
        <cfvo type="num" val="1"/>
        <color theme="0"/>
        <color theme="2" tint="-0.249977111117893"/>
      </colorScale>
    </cfRule>
  </conditionalFormatting>
  <conditionalFormatting sqref="N5">
    <cfRule type="colorScale" priority="2">
      <colorScale>
        <cfvo type="num" val="0"/>
        <cfvo type="num" val="1"/>
        <color theme="0"/>
        <color theme="2" tint="-0.249977111117893"/>
      </colorScale>
    </cfRule>
  </conditionalFormatting>
  <pageMargins left="0.7" right="0.7" top="0.75" bottom="0.75" header="0.3" footer="0.3"/>
  <pageSetup paperSize="9" scale="3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16</vt:i4>
      </vt:variant>
    </vt:vector>
  </HeadingPairs>
  <TitlesOfParts>
    <vt:vector size="16" baseType="lpstr">
      <vt:lpstr>Úvod</vt:lpstr>
      <vt:lpstr>Zoznam hárkov</vt:lpstr>
      <vt:lpstr>Sumarizácia</vt:lpstr>
      <vt:lpstr>TCO</vt:lpstr>
      <vt:lpstr>TCO AS IS - SW</vt:lpstr>
      <vt:lpstr>TCO AS IS - HW</vt:lpstr>
      <vt:lpstr>TCO TO BE- SW</vt:lpstr>
      <vt:lpstr>TCO TO BE - HW</vt:lpstr>
      <vt:lpstr>Rozpočet - vývoj Aplikácií</vt:lpstr>
      <vt:lpstr>Rozpočet - HW a licencie</vt:lpstr>
      <vt:lpstr>Slepý rozpočet</vt:lpstr>
      <vt:lpstr>Faktory</vt:lpstr>
      <vt:lpstr>Procesné mapy</vt:lpstr>
      <vt:lpstr>Procesy - AS IS</vt:lpstr>
      <vt:lpstr>Procesy - TO BE</vt:lpstr>
      <vt:lpstr>Rozdelenie prínosov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Cako Martin /ESAP/MZV</dc:creator>
  <cp:lastModifiedBy>Silvia Drahosova</cp:lastModifiedBy>
  <cp:lastPrinted>2018-08-24T09:21:09Z</cp:lastPrinted>
  <dcterms:created xsi:type="dcterms:W3CDTF">2015-01-29T13:50:20Z</dcterms:created>
  <dcterms:modified xsi:type="dcterms:W3CDTF">2019-02-17T17:04:18Z</dcterms:modified>
</cp:coreProperties>
</file>